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10811"/>
  <workbookPr codeName="ThisWorkbook"/>
  <mc:AlternateContent xmlns:mc="http://schemas.openxmlformats.org/markup-compatibility/2006">
    <mc:Choice Requires="x15">
      <x15ac:absPath xmlns:x15ac="http://schemas.microsoft.com/office/spreadsheetml/2010/11/ac" url="/Volumes/Werk/LAN2240823 update foodcost calculator/"/>
    </mc:Choice>
  </mc:AlternateContent>
  <xr:revisionPtr revIDLastSave="0" documentId="13_ncr:1_{93EBD1FF-FC29-D341-85FB-CA7E0ECE7712}" xr6:coauthVersionLast="47" xr6:coauthVersionMax="47" xr10:uidLastSave="{00000000-0000-0000-0000-000000000000}"/>
  <bookViews>
    <workbookView xWindow="0" yWindow="500" windowWidth="51200" windowHeight="28300" tabRatio="913" activeTab="3" xr2:uid="{00000000-000D-0000-FFFF-FFFF00000000}"/>
  </bookViews>
  <sheets>
    <sheet name="INTRODUCTIE" sheetId="50" r:id="rId1"/>
    <sheet name="Potato Bun Po Boys Burger" sheetId="68" state="hidden" r:id="rId2"/>
    <sheet name="&gt;&gt; Ingrédient prix" sheetId="51" r:id="rId3"/>
    <sheet name="Blanco Foodcost" sheetId="62" r:id="rId4"/>
    <sheet name="Potato Bun à la Japonaise" sheetId="69" r:id="rId5"/>
    <sheet name="Vegan PLUS stokbrood gezond" sheetId="64" state="hidden" r:id="rId6"/>
    <sheet name="Naanta met gambas en look   " sheetId="49" state="hidden" r:id="rId7"/>
    <sheet name="Naanta met kip kebap en curry" sheetId="48" state="hidden" r:id="rId8"/>
    <sheet name="Naanta met warm gerookte zalm " sheetId="47" state="hidden" r:id="rId9"/>
    <sheet name="Naanta sloppy jane   " sheetId="46" state="hidden" r:id="rId10"/>
    <sheet name="Naanta met Irish stew   " sheetId="45" state="hidden" r:id="rId11"/>
    <sheet name="Naanta met avocado caprese    " sheetId="44" state="hidden" r:id="rId12"/>
    <sheet name="Veggie mediterranean greekstyle" sheetId="57" state="hidden" r:id="rId13"/>
    <sheet name="Slim Oat Bread Chimichurri" sheetId="70" r:id="rId14"/>
    <sheet name="Baguette PLUS Philly Steak" sheetId="71" r:id="rId15"/>
    <sheet name="Mini Boule Rustique Poulet" sheetId="72" r:id="rId16"/>
    <sheet name="Naanta Pocket Bread Poulet Véga" sheetId="73" r:id="rId17"/>
    <sheet name="Pepper Wagyu Burger" sheetId="74" r:id="rId18"/>
    <sheet name="Carré Veggie Open Melted" sheetId="75" r:id="rId19"/>
    <sheet name="Pain du Meunier Maquereau fumé" sheetId="76" r:id="rId20"/>
    <sheet name="Bagnat Fitness Houmous" sheetId="77" r:id="rId21"/>
    <sheet name="Baguette PLUS Niçoise" sheetId="78" r:id="rId22"/>
    <sheet name="Naanta met avocado caprice" sheetId="26" state="hidden" r:id="rId23"/>
    <sheet name="Naanta met gambas en look" sheetId="27" state="hidden" r:id="rId24"/>
    <sheet name="Naanta met Irish stew" sheetId="28" state="hidden" r:id="rId25"/>
    <sheet name="Naanta met kip kebap en currysa" sheetId="29" state="hidden" r:id="rId26"/>
    <sheet name="Naanta sloppy jane" sheetId="30" state="hidden" r:id="rId27"/>
    <sheet name="Naanta met warm gerookte zalm" sheetId="31" state="hidden" r:id="rId28"/>
    <sheet name="mini rosebread indonesian style" sheetId="25" state="hidden" r:id="rId29"/>
    <sheet name="mini rosebread sweet cheese" sheetId="24" state="hidden" r:id="rId30"/>
    <sheet name="prestige black pudding" sheetId="20" state="hidden" r:id="rId31"/>
    <sheet name="prestige smoked salmon" sheetId="23" state="hidden" r:id="rId32"/>
    <sheet name="prestige beer batter onion" sheetId="22" state="hidden" r:id="rId33"/>
    <sheet name="rustiek stokbrood" sheetId="21" state="hidden" r:id="rId34"/>
    <sheet name="Mini Hamburger sesame" sheetId="19" state="hidden" r:id="rId35"/>
    <sheet name="BLACK PEPPER BUN eindjaar" sheetId="17" state="hidden" r:id="rId36"/>
    <sheet name="cafe bun eindjaar" sheetId="18" state="hidden" r:id="rId37"/>
    <sheet name="spanish bun eindjaar" sheetId="13" state="hidden" r:id="rId38"/>
    <sheet name="Smos on the top" sheetId="9" state="hidden" r:id="rId39"/>
    <sheet name="Rustic Croque" sheetId="14" state="hidden" r:id="rId40"/>
    <sheet name="Black Pepper Burger" sheetId="16" state="hidden" r:id="rId4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G6" i="62" l="1"/>
  <c r="G7" i="62"/>
  <c r="G8" i="62"/>
  <c r="G9" i="62"/>
  <c r="G10" i="62"/>
  <c r="G11" i="62"/>
  <c r="G12" i="62"/>
  <c r="G13" i="62"/>
  <c r="G14" i="62"/>
  <c r="G5" i="62"/>
  <c r="G16" i="74" l="1"/>
  <c r="G8" i="73"/>
  <c r="G7" i="73"/>
  <c r="G6" i="70"/>
  <c r="G5" i="74" l="1"/>
  <c r="H5" i="74" s="1"/>
  <c r="G10" i="78"/>
  <c r="H10" i="78" s="1"/>
  <c r="G11" i="78"/>
  <c r="H11" i="78" s="1"/>
  <c r="G12" i="78"/>
  <c r="H12" i="78" s="1"/>
  <c r="G13" i="78"/>
  <c r="H13" i="78" s="1"/>
  <c r="G14" i="78"/>
  <c r="H14" i="78" s="1"/>
  <c r="E28" i="78"/>
  <c r="I25" i="78"/>
  <c r="I28" i="78" s="1"/>
  <c r="G9" i="78"/>
  <c r="H9" i="78" s="1"/>
  <c r="G8" i="78"/>
  <c r="H8" i="78" s="1"/>
  <c r="G7" i="78"/>
  <c r="H7" i="78" s="1"/>
  <c r="G6" i="78"/>
  <c r="H6" i="78" s="1"/>
  <c r="G5" i="78"/>
  <c r="H5" i="78" s="1"/>
  <c r="G11" i="77"/>
  <c r="H11" i="77" s="1"/>
  <c r="E26" i="77"/>
  <c r="I23" i="77"/>
  <c r="I26" i="77" s="1"/>
  <c r="G10" i="77"/>
  <c r="H10" i="77" s="1"/>
  <c r="G9" i="77"/>
  <c r="H9" i="77" s="1"/>
  <c r="G8" i="77"/>
  <c r="H8" i="77" s="1"/>
  <c r="G7" i="77"/>
  <c r="H7" i="77" s="1"/>
  <c r="G6" i="77"/>
  <c r="H6" i="77" s="1"/>
  <c r="G5" i="77"/>
  <c r="H5" i="77" s="1"/>
  <c r="G11" i="76"/>
  <c r="H11" i="76" s="1"/>
  <c r="G12" i="76"/>
  <c r="H12" i="76" s="1"/>
  <c r="G13" i="76"/>
  <c r="H13" i="76" s="1"/>
  <c r="G14" i="76"/>
  <c r="H14" i="76" s="1"/>
  <c r="E31" i="76"/>
  <c r="I28" i="76"/>
  <c r="I31" i="76" s="1"/>
  <c r="G10" i="76"/>
  <c r="H10" i="76" s="1"/>
  <c r="G9" i="76"/>
  <c r="H9" i="76" s="1"/>
  <c r="G8" i="76"/>
  <c r="H8" i="76" s="1"/>
  <c r="G7" i="76"/>
  <c r="H7" i="76" s="1"/>
  <c r="G6" i="76"/>
  <c r="H6" i="76" s="1"/>
  <c r="G5" i="76"/>
  <c r="H5" i="76" s="1"/>
  <c r="G11" i="75"/>
  <c r="H11" i="75" s="1"/>
  <c r="E27" i="75"/>
  <c r="I24" i="75"/>
  <c r="I27" i="75" s="1"/>
  <c r="G10" i="75"/>
  <c r="H10" i="75" s="1"/>
  <c r="G9" i="75"/>
  <c r="H9" i="75" s="1"/>
  <c r="G8" i="75"/>
  <c r="H8" i="75" s="1"/>
  <c r="G7" i="75"/>
  <c r="H7" i="75" s="1"/>
  <c r="G6" i="75"/>
  <c r="H6" i="75" s="1"/>
  <c r="G5" i="75"/>
  <c r="H5" i="75" s="1"/>
  <c r="H16" i="74"/>
  <c r="G10" i="74"/>
  <c r="H10" i="74" s="1"/>
  <c r="G11" i="74"/>
  <c r="H11" i="74" s="1"/>
  <c r="G12" i="74"/>
  <c r="H12" i="74" s="1"/>
  <c r="G13" i="74"/>
  <c r="H13" i="74" s="1"/>
  <c r="G14" i="74"/>
  <c r="H14" i="74" s="1"/>
  <c r="G15" i="74"/>
  <c r="H15" i="74" s="1"/>
  <c r="E33" i="74"/>
  <c r="I30" i="74"/>
  <c r="I33" i="74" s="1"/>
  <c r="G9" i="74"/>
  <c r="H9" i="74" s="1"/>
  <c r="G8" i="74"/>
  <c r="H8" i="74" s="1"/>
  <c r="G7" i="74"/>
  <c r="H7" i="74" s="1"/>
  <c r="G6" i="74"/>
  <c r="H6" i="74" s="1"/>
  <c r="G11" i="73"/>
  <c r="H11" i="73" s="1"/>
  <c r="G12" i="73"/>
  <c r="H12" i="73" s="1"/>
  <c r="G10" i="73"/>
  <c r="H10" i="73" s="1"/>
  <c r="E27" i="73"/>
  <c r="I24" i="73"/>
  <c r="I27" i="73" s="1"/>
  <c r="G9" i="73"/>
  <c r="H9" i="73" s="1"/>
  <c r="H8" i="73"/>
  <c r="H7" i="73"/>
  <c r="G6" i="73"/>
  <c r="H6" i="73" s="1"/>
  <c r="G5" i="73"/>
  <c r="H5" i="73" s="1"/>
  <c r="G11" i="72"/>
  <c r="H11" i="72" s="1"/>
  <c r="E25" i="72"/>
  <c r="I22" i="72"/>
  <c r="I25" i="72" s="1"/>
  <c r="G10" i="72"/>
  <c r="H10" i="72" s="1"/>
  <c r="G9" i="72"/>
  <c r="H9" i="72" s="1"/>
  <c r="G8" i="72"/>
  <c r="H8" i="72" s="1"/>
  <c r="G7" i="72"/>
  <c r="H7" i="72" s="1"/>
  <c r="G6" i="72"/>
  <c r="H6" i="72" s="1"/>
  <c r="G5" i="72"/>
  <c r="H5" i="72" s="1"/>
  <c r="I26" i="78" l="1"/>
  <c r="I27" i="78" s="1"/>
  <c r="E26" i="78"/>
  <c r="I24" i="77"/>
  <c r="I25" i="77" s="1"/>
  <c r="E24" i="77"/>
  <c r="I29" i="76"/>
  <c r="I30" i="76" s="1"/>
  <c r="E29" i="76"/>
  <c r="I25" i="75"/>
  <c r="I26" i="75" s="1"/>
  <c r="E25" i="75"/>
  <c r="I31" i="74"/>
  <c r="I32" i="74" s="1"/>
  <c r="E31" i="74"/>
  <c r="I25" i="73"/>
  <c r="I26" i="73" s="1"/>
  <c r="E25" i="73"/>
  <c r="I23" i="72"/>
  <c r="I24" i="72" s="1"/>
  <c r="E23" i="72"/>
  <c r="E25" i="71"/>
  <c r="I22" i="71"/>
  <c r="I25" i="71" s="1"/>
  <c r="G9" i="71"/>
  <c r="H9" i="71" s="1"/>
  <c r="G8" i="71"/>
  <c r="H8" i="71" s="1"/>
  <c r="G7" i="71"/>
  <c r="H7" i="71" s="1"/>
  <c r="G6" i="71"/>
  <c r="H6" i="71" s="1"/>
  <c r="G5" i="71"/>
  <c r="H5" i="71" s="1"/>
  <c r="E24" i="70"/>
  <c r="I21" i="70"/>
  <c r="G10" i="70"/>
  <c r="H10" i="70" s="1"/>
  <c r="G9" i="70"/>
  <c r="H9" i="70" s="1"/>
  <c r="G8" i="70"/>
  <c r="H8" i="70" s="1"/>
  <c r="G7" i="70"/>
  <c r="H7" i="70" s="1"/>
  <c r="H6" i="70"/>
  <c r="G5" i="70"/>
  <c r="H5" i="70" s="1"/>
  <c r="I26" i="72" l="1"/>
  <c r="I28" i="75"/>
  <c r="I27" i="77"/>
  <c r="E29" i="78"/>
  <c r="E27" i="78"/>
  <c r="I29" i="78"/>
  <c r="E27" i="77"/>
  <c r="E25" i="77"/>
  <c r="I32" i="76"/>
  <c r="E32" i="76"/>
  <c r="E30" i="76"/>
  <c r="E26" i="75"/>
  <c r="E28" i="75"/>
  <c r="E34" i="74"/>
  <c r="E32" i="74"/>
  <c r="I34" i="74"/>
  <c r="I28" i="73"/>
  <c r="E28" i="73"/>
  <c r="E26" i="73"/>
  <c r="E26" i="72"/>
  <c r="E24" i="72"/>
  <c r="I23" i="71"/>
  <c r="I24" i="71" s="1"/>
  <c r="E23" i="71"/>
  <c r="I22" i="70"/>
  <c r="E22" i="70"/>
  <c r="I24" i="70"/>
  <c r="I26" i="71" l="1"/>
  <c r="E26" i="71"/>
  <c r="E24" i="71"/>
  <c r="I23" i="70"/>
  <c r="I25" i="70"/>
  <c r="E25" i="70"/>
  <c r="E23" i="70"/>
  <c r="G5" i="69" l="1"/>
  <c r="H5" i="69" s="1"/>
  <c r="G6" i="69"/>
  <c r="H6" i="69" s="1"/>
  <c r="G7" i="69"/>
  <c r="H7" i="69" s="1"/>
  <c r="G8" i="69"/>
  <c r="H8" i="69" s="1"/>
  <c r="G9" i="69"/>
  <c r="H9" i="69" s="1"/>
  <c r="G10" i="69"/>
  <c r="H10" i="69" s="1"/>
  <c r="I23" i="69"/>
  <c r="I26" i="69" s="1"/>
  <c r="E26" i="69"/>
  <c r="I24" i="69" l="1"/>
  <c r="E24" i="69"/>
  <c r="E25" i="69" l="1"/>
  <c r="E27" i="69"/>
  <c r="I25" i="69"/>
  <c r="I27" i="69"/>
  <c r="I25" i="68" l="1"/>
  <c r="E28" i="68"/>
  <c r="G6" i="64"/>
  <c r="G7" i="64"/>
  <c r="H7" i="64" s="1"/>
  <c r="G8" i="64"/>
  <c r="H8" i="64" s="1"/>
  <c r="G9" i="64"/>
  <c r="H9" i="64" s="1"/>
  <c r="G10" i="64"/>
  <c r="H10" i="64" s="1"/>
  <c r="G5" i="64"/>
  <c r="H5" i="64" s="1"/>
  <c r="G6" i="68"/>
  <c r="H6" i="68" s="1"/>
  <c r="G7" i="68"/>
  <c r="H7" i="68" s="1"/>
  <c r="G8" i="68"/>
  <c r="H8" i="68" s="1"/>
  <c r="G9" i="68"/>
  <c r="H9" i="68" s="1"/>
  <c r="G10" i="68"/>
  <c r="H10" i="68" s="1"/>
  <c r="I28" i="68"/>
  <c r="G5" i="68"/>
  <c r="H5" i="68" s="1"/>
  <c r="G13" i="68"/>
  <c r="H13" i="68" s="1"/>
  <c r="F13" i="68"/>
  <c r="F8" i="68"/>
  <c r="F7" i="68"/>
  <c r="E28" i="64"/>
  <c r="I25" i="64"/>
  <c r="I28" i="64" s="1"/>
  <c r="G14" i="64"/>
  <c r="H14" i="64" s="1"/>
  <c r="F14" i="64"/>
  <c r="H6" i="64"/>
  <c r="E28" i="62"/>
  <c r="I25" i="62"/>
  <c r="I28" i="62" s="1"/>
  <c r="H14" i="62"/>
  <c r="H13" i="62"/>
  <c r="H12" i="62"/>
  <c r="H11" i="62"/>
  <c r="H10" i="62"/>
  <c r="H9" i="62"/>
  <c r="H8" i="62"/>
  <c r="H7" i="62"/>
  <c r="H6" i="62"/>
  <c r="H5" i="62"/>
  <c r="E26" i="68" l="1"/>
  <c r="E27" i="68" s="1"/>
  <c r="I26" i="68"/>
  <c r="I27" i="68" s="1"/>
  <c r="I26" i="64"/>
  <c r="E26" i="64"/>
  <c r="I26" i="62"/>
  <c r="I27" i="62" s="1"/>
  <c r="E26" i="62"/>
  <c r="I27" i="64" l="1"/>
  <c r="I29" i="64"/>
  <c r="I29" i="68"/>
  <c r="E29" i="68"/>
  <c r="E29" i="64"/>
  <c r="E27" i="64"/>
  <c r="E27" i="62"/>
  <c r="E29" i="62"/>
  <c r="E29" i="57"/>
  <c r="I26" i="57"/>
  <c r="I29" i="57" s="1"/>
  <c r="G15" i="57"/>
  <c r="H15" i="57" s="1"/>
  <c r="F15" i="57"/>
  <c r="G14" i="57"/>
  <c r="H14" i="57" s="1"/>
  <c r="F14" i="57"/>
  <c r="G13" i="57"/>
  <c r="H13" i="57" s="1"/>
  <c r="F13" i="57"/>
  <c r="G12" i="57"/>
  <c r="H12" i="57" s="1"/>
  <c r="F12" i="57"/>
  <c r="G11" i="57"/>
  <c r="H11" i="57" s="1"/>
  <c r="F11" i="57"/>
  <c r="G10" i="57"/>
  <c r="H10" i="57" s="1"/>
  <c r="F10" i="57"/>
  <c r="G9" i="57"/>
  <c r="H9" i="57" s="1"/>
  <c r="F9" i="57"/>
  <c r="G8" i="57"/>
  <c r="H8" i="57" s="1"/>
  <c r="F8" i="57"/>
  <c r="G7" i="57"/>
  <c r="H7" i="57" s="1"/>
  <c r="F7" i="57"/>
  <c r="G6" i="57"/>
  <c r="H6" i="57" s="1"/>
  <c r="F6" i="57"/>
  <c r="G5" i="57"/>
  <c r="H5" i="57" s="1"/>
  <c r="F5" i="57"/>
  <c r="I27" i="57" l="1"/>
  <c r="I28" i="57" s="1"/>
  <c r="E27" i="57"/>
  <c r="E30" i="57" l="1"/>
  <c r="E28" i="57"/>
  <c r="F5" i="49"/>
  <c r="G5" i="49"/>
  <c r="H5" i="49" s="1"/>
  <c r="F6" i="49"/>
  <c r="G6" i="49"/>
  <c r="H6" i="49" s="1"/>
  <c r="F7" i="49"/>
  <c r="G7" i="49"/>
  <c r="H7" i="49" s="1"/>
  <c r="F8" i="49"/>
  <c r="G8" i="49"/>
  <c r="H8" i="49" s="1"/>
  <c r="F9" i="49"/>
  <c r="G9" i="49"/>
  <c r="H9" i="49" s="1"/>
  <c r="F10" i="49"/>
  <c r="G10" i="49"/>
  <c r="H10" i="49" s="1"/>
  <c r="F11" i="49"/>
  <c r="G11" i="49"/>
  <c r="H11" i="49" s="1"/>
  <c r="F12" i="49"/>
  <c r="G12" i="49"/>
  <c r="H12" i="49" s="1"/>
  <c r="F13" i="49"/>
  <c r="G13" i="49"/>
  <c r="H13" i="49" s="1"/>
  <c r="F14" i="49"/>
  <c r="G14" i="49"/>
  <c r="H14" i="49" s="1"/>
  <c r="E30" i="49"/>
  <c r="I30" i="49"/>
  <c r="F5" i="48"/>
  <c r="G5" i="48"/>
  <c r="H5" i="48" s="1"/>
  <c r="F6" i="48"/>
  <c r="G6" i="48"/>
  <c r="H6" i="48" s="1"/>
  <c r="F7" i="48"/>
  <c r="G7" i="48"/>
  <c r="H7" i="48" s="1"/>
  <c r="F8" i="48"/>
  <c r="G8" i="48"/>
  <c r="H8" i="48" s="1"/>
  <c r="F9" i="48"/>
  <c r="G9" i="48"/>
  <c r="H9" i="48" s="1"/>
  <c r="F10" i="48"/>
  <c r="G10" i="48"/>
  <c r="H10" i="48" s="1"/>
  <c r="F11" i="48"/>
  <c r="G11" i="48"/>
  <c r="H11" i="48" s="1"/>
  <c r="F12" i="48"/>
  <c r="G12" i="48"/>
  <c r="H12" i="48" s="1"/>
  <c r="F13" i="48"/>
  <c r="G13" i="48"/>
  <c r="H13" i="48" s="1"/>
  <c r="F14" i="48"/>
  <c r="G14" i="48"/>
  <c r="H14" i="48" s="1"/>
  <c r="I27" i="48"/>
  <c r="E30" i="48"/>
  <c r="I30" i="48"/>
  <c r="F5" i="47"/>
  <c r="G5" i="47"/>
  <c r="H5" i="47" s="1"/>
  <c r="F6" i="47"/>
  <c r="G6" i="47"/>
  <c r="H6" i="47" s="1"/>
  <c r="F7" i="47"/>
  <c r="G7" i="47"/>
  <c r="H7" i="47" s="1"/>
  <c r="F8" i="47"/>
  <c r="G8" i="47"/>
  <c r="H8" i="47" s="1"/>
  <c r="F9" i="47"/>
  <c r="G9" i="47"/>
  <c r="H9" i="47" s="1"/>
  <c r="F10" i="47"/>
  <c r="G10" i="47"/>
  <c r="H10" i="47" s="1"/>
  <c r="F11" i="47"/>
  <c r="G11" i="47"/>
  <c r="H11" i="47" s="1"/>
  <c r="F12" i="47"/>
  <c r="G12" i="47"/>
  <c r="H12" i="47" s="1"/>
  <c r="F13" i="47"/>
  <c r="G13" i="47"/>
  <c r="H13" i="47" s="1"/>
  <c r="F14" i="47"/>
  <c r="G14" i="47"/>
  <c r="H14" i="47" s="1"/>
  <c r="I27" i="47"/>
  <c r="E30" i="47"/>
  <c r="I30" i="47"/>
  <c r="F5" i="46"/>
  <c r="G5" i="46"/>
  <c r="H5" i="46" s="1"/>
  <c r="F6" i="46"/>
  <c r="G6" i="46"/>
  <c r="H6" i="46" s="1"/>
  <c r="F7" i="46"/>
  <c r="G7" i="46"/>
  <c r="H7" i="46" s="1"/>
  <c r="F8" i="46"/>
  <c r="G8" i="46"/>
  <c r="H8" i="46" s="1"/>
  <c r="F9" i="46"/>
  <c r="G9" i="46"/>
  <c r="H9" i="46" s="1"/>
  <c r="F10" i="46"/>
  <c r="G10" i="46"/>
  <c r="H10" i="46" s="1"/>
  <c r="F11" i="46"/>
  <c r="G11" i="46"/>
  <c r="H11" i="46" s="1"/>
  <c r="F12" i="46"/>
  <c r="G12" i="46"/>
  <c r="H12" i="46" s="1"/>
  <c r="F13" i="46"/>
  <c r="G13" i="46"/>
  <c r="H13" i="46" s="1"/>
  <c r="F14" i="46"/>
  <c r="G14" i="46"/>
  <c r="H14" i="46" s="1"/>
  <c r="F15" i="46"/>
  <c r="G15" i="46"/>
  <c r="H15" i="46" s="1"/>
  <c r="F16" i="46"/>
  <c r="G16" i="46"/>
  <c r="H16" i="46" s="1"/>
  <c r="F17" i="46"/>
  <c r="G17" i="46"/>
  <c r="H17" i="46" s="1"/>
  <c r="I30" i="46"/>
  <c r="I33" i="46" s="1"/>
  <c r="E33" i="46"/>
  <c r="F5" i="45"/>
  <c r="G5" i="45"/>
  <c r="H5" i="45" s="1"/>
  <c r="F6" i="45"/>
  <c r="G6" i="45"/>
  <c r="H6" i="45" s="1"/>
  <c r="F7" i="45"/>
  <c r="G7" i="45"/>
  <c r="H7" i="45" s="1"/>
  <c r="F8" i="45"/>
  <c r="G8" i="45"/>
  <c r="H8" i="45" s="1"/>
  <c r="F9" i="45"/>
  <c r="G9" i="45"/>
  <c r="H9" i="45" s="1"/>
  <c r="F10" i="45"/>
  <c r="G10" i="45"/>
  <c r="H10" i="45" s="1"/>
  <c r="F11" i="45"/>
  <c r="G11" i="45"/>
  <c r="H11" i="45" s="1"/>
  <c r="F12" i="45"/>
  <c r="G12" i="45"/>
  <c r="H12" i="45" s="1"/>
  <c r="F13" i="45"/>
  <c r="G13" i="45"/>
  <c r="H13" i="45" s="1"/>
  <c r="F14" i="45"/>
  <c r="G14" i="45"/>
  <c r="H14" i="45" s="1"/>
  <c r="I27" i="45"/>
  <c r="E30" i="45"/>
  <c r="I30" i="45"/>
  <c r="F5" i="44"/>
  <c r="G5" i="44"/>
  <c r="H5" i="44" s="1"/>
  <c r="F6" i="44"/>
  <c r="G6" i="44"/>
  <c r="H6" i="44" s="1"/>
  <c r="F7" i="44"/>
  <c r="G7" i="44"/>
  <c r="H7" i="44" s="1"/>
  <c r="F8" i="44"/>
  <c r="G8" i="44"/>
  <c r="H8" i="44" s="1"/>
  <c r="F9" i="44"/>
  <c r="G9" i="44"/>
  <c r="H9" i="44" s="1"/>
  <c r="F10" i="44"/>
  <c r="G10" i="44"/>
  <c r="H10" i="44" s="1"/>
  <c r="F11" i="44"/>
  <c r="G11" i="44"/>
  <c r="H11" i="44" s="1"/>
  <c r="F12" i="44"/>
  <c r="G12" i="44"/>
  <c r="H12" i="44" s="1"/>
  <c r="F13" i="44"/>
  <c r="G13" i="44"/>
  <c r="H13" i="44" s="1"/>
  <c r="F14" i="44"/>
  <c r="G14" i="44"/>
  <c r="H14" i="44" s="1"/>
  <c r="I27" i="44"/>
  <c r="E30" i="44"/>
  <c r="I30" i="44"/>
  <c r="I28" i="49" l="1"/>
  <c r="I29" i="49" s="1"/>
  <c r="E28" i="49"/>
  <c r="E28" i="48"/>
  <c r="I28" i="48"/>
  <c r="I29" i="48" s="1"/>
  <c r="I28" i="47"/>
  <c r="I29" i="47" s="1"/>
  <c r="E28" i="47"/>
  <c r="E31" i="46"/>
  <c r="I31" i="46"/>
  <c r="I32" i="46" s="1"/>
  <c r="E28" i="45"/>
  <c r="I28" i="45"/>
  <c r="I29" i="45" s="1"/>
  <c r="I28" i="44"/>
  <c r="I29" i="44" s="1"/>
  <c r="E28" i="44"/>
  <c r="E29" i="49" l="1"/>
  <c r="E31" i="49"/>
  <c r="E29" i="48"/>
  <c r="E31" i="48"/>
  <c r="E29" i="47"/>
  <c r="E31" i="47"/>
  <c r="E32" i="46"/>
  <c r="E34" i="46"/>
  <c r="E29" i="45"/>
  <c r="E31" i="45"/>
  <c r="E29" i="44"/>
  <c r="E31" i="44"/>
  <c r="E40" i="31" l="1"/>
  <c r="J37" i="31"/>
  <c r="J40" i="31" s="1"/>
  <c r="G22" i="31"/>
  <c r="H22" i="31" s="1"/>
  <c r="F22" i="31"/>
  <c r="G21" i="31"/>
  <c r="H21" i="31" s="1"/>
  <c r="F21" i="31"/>
  <c r="G20" i="31"/>
  <c r="H20" i="31" s="1"/>
  <c r="F20" i="31"/>
  <c r="G19" i="31"/>
  <c r="H19" i="31" s="1"/>
  <c r="F19" i="31"/>
  <c r="G18" i="31"/>
  <c r="H18" i="31" s="1"/>
  <c r="F18" i="31"/>
  <c r="G17" i="31"/>
  <c r="H17" i="31" s="1"/>
  <c r="F17" i="31"/>
  <c r="G16" i="31"/>
  <c r="H16" i="31" s="1"/>
  <c r="F16" i="31"/>
  <c r="G15" i="31"/>
  <c r="H15" i="31" s="1"/>
  <c r="F15" i="31"/>
  <c r="G14" i="31"/>
  <c r="H14" i="31" s="1"/>
  <c r="F14" i="31"/>
  <c r="G13" i="31"/>
  <c r="H13" i="31" s="1"/>
  <c r="F13" i="31"/>
  <c r="G21" i="30"/>
  <c r="H21" i="30" s="1"/>
  <c r="G22" i="30"/>
  <c r="H22" i="30" s="1"/>
  <c r="G23" i="30"/>
  <c r="H23" i="30" s="1"/>
  <c r="G25" i="30"/>
  <c r="H25" i="30" s="1"/>
  <c r="F21" i="30"/>
  <c r="F22" i="30"/>
  <c r="F23" i="30"/>
  <c r="F24" i="30"/>
  <c r="F25" i="30"/>
  <c r="E43" i="30"/>
  <c r="J40" i="30"/>
  <c r="J43" i="30" s="1"/>
  <c r="G20" i="30"/>
  <c r="H20" i="30" s="1"/>
  <c r="F20" i="30"/>
  <c r="G19" i="30"/>
  <c r="H19" i="30" s="1"/>
  <c r="F19" i="30"/>
  <c r="G18" i="30"/>
  <c r="H18" i="30" s="1"/>
  <c r="F18" i="30"/>
  <c r="F17" i="30"/>
  <c r="G16" i="30"/>
  <c r="H16" i="30" s="1"/>
  <c r="F16" i="30"/>
  <c r="G15" i="30"/>
  <c r="H15" i="30" s="1"/>
  <c r="F15" i="30"/>
  <c r="G14" i="30"/>
  <c r="H14" i="30" s="1"/>
  <c r="F14" i="30"/>
  <c r="G13" i="30"/>
  <c r="H13" i="30" s="1"/>
  <c r="F13" i="30"/>
  <c r="E40" i="29"/>
  <c r="J37" i="29"/>
  <c r="J40" i="29" s="1"/>
  <c r="G22" i="29"/>
  <c r="H22" i="29" s="1"/>
  <c r="F22" i="29"/>
  <c r="G21" i="29"/>
  <c r="H21" i="29" s="1"/>
  <c r="F21" i="29"/>
  <c r="G20" i="29"/>
  <c r="H20" i="29" s="1"/>
  <c r="F20" i="29"/>
  <c r="G19" i="29"/>
  <c r="H19" i="29" s="1"/>
  <c r="F19" i="29"/>
  <c r="G18" i="29"/>
  <c r="H18" i="29" s="1"/>
  <c r="F18" i="29"/>
  <c r="G17" i="29"/>
  <c r="H17" i="29" s="1"/>
  <c r="F17" i="29"/>
  <c r="G16" i="29"/>
  <c r="H16" i="29" s="1"/>
  <c r="F16" i="29"/>
  <c r="G15" i="29"/>
  <c r="H15" i="29" s="1"/>
  <c r="F15" i="29"/>
  <c r="G14" i="29"/>
  <c r="H14" i="29" s="1"/>
  <c r="F14" i="29"/>
  <c r="G13" i="29"/>
  <c r="H13" i="29" s="1"/>
  <c r="F13" i="29"/>
  <c r="E40" i="28"/>
  <c r="J37" i="28"/>
  <c r="J40" i="28" s="1"/>
  <c r="G22" i="28"/>
  <c r="H22" i="28" s="1"/>
  <c r="F22" i="28"/>
  <c r="G21" i="28"/>
  <c r="H21" i="28" s="1"/>
  <c r="F21" i="28"/>
  <c r="G20" i="28"/>
  <c r="H20" i="28" s="1"/>
  <c r="F20" i="28"/>
  <c r="G19" i="28"/>
  <c r="H19" i="28" s="1"/>
  <c r="F19" i="28"/>
  <c r="G18" i="28"/>
  <c r="H18" i="28" s="1"/>
  <c r="F18" i="28"/>
  <c r="F17" i="28"/>
  <c r="G16" i="28"/>
  <c r="H16" i="28" s="1"/>
  <c r="F16" i="28"/>
  <c r="G15" i="28"/>
  <c r="H15" i="28" s="1"/>
  <c r="F15" i="28"/>
  <c r="G14" i="28"/>
  <c r="H14" i="28" s="1"/>
  <c r="F14" i="28"/>
  <c r="G13" i="28"/>
  <c r="H13" i="28" s="1"/>
  <c r="F13" i="28"/>
  <c r="E40" i="27"/>
  <c r="J37" i="27"/>
  <c r="J40" i="27" s="1"/>
  <c r="G22" i="27"/>
  <c r="H22" i="27" s="1"/>
  <c r="F22" i="27"/>
  <c r="G21" i="27"/>
  <c r="H21" i="27" s="1"/>
  <c r="F21" i="27"/>
  <c r="G20" i="27"/>
  <c r="H20" i="27" s="1"/>
  <c r="F20" i="27"/>
  <c r="G19" i="27"/>
  <c r="H19" i="27" s="1"/>
  <c r="F19" i="27"/>
  <c r="G18" i="27"/>
  <c r="H18" i="27" s="1"/>
  <c r="F18" i="27"/>
  <c r="G17" i="27"/>
  <c r="H17" i="27" s="1"/>
  <c r="F17" i="27"/>
  <c r="G16" i="27"/>
  <c r="H16" i="27" s="1"/>
  <c r="F16" i="27"/>
  <c r="G15" i="27"/>
  <c r="H15" i="27" s="1"/>
  <c r="F15" i="27"/>
  <c r="G14" i="27"/>
  <c r="H14" i="27" s="1"/>
  <c r="F14" i="27"/>
  <c r="G13" i="27"/>
  <c r="H13" i="27" s="1"/>
  <c r="F13" i="27"/>
  <c r="E40" i="26"/>
  <c r="J37" i="26"/>
  <c r="J40" i="26" s="1"/>
  <c r="G22" i="26"/>
  <c r="H22" i="26" s="1"/>
  <c r="F22" i="26"/>
  <c r="G21" i="26"/>
  <c r="H21" i="26" s="1"/>
  <c r="F21" i="26"/>
  <c r="F20" i="26"/>
  <c r="G19" i="26"/>
  <c r="H19" i="26" s="1"/>
  <c r="F19" i="26"/>
  <c r="F18" i="26"/>
  <c r="G17" i="26"/>
  <c r="H17" i="26" s="1"/>
  <c r="F17" i="26"/>
  <c r="G16" i="26"/>
  <c r="H16" i="26" s="1"/>
  <c r="F16" i="26"/>
  <c r="G15" i="26"/>
  <c r="H15" i="26" s="1"/>
  <c r="F15" i="26"/>
  <c r="G14" i="26"/>
  <c r="H14" i="26" s="1"/>
  <c r="F14" i="26"/>
  <c r="G13" i="26"/>
  <c r="H13" i="26" s="1"/>
  <c r="F13" i="26"/>
  <c r="J38" i="31" l="1"/>
  <c r="J39" i="31" s="1"/>
  <c r="E38" i="31"/>
  <c r="J38" i="29"/>
  <c r="J39" i="29" s="1"/>
  <c r="E38" i="29"/>
  <c r="J38" i="27"/>
  <c r="J39" i="27" s="1"/>
  <c r="E38" i="27"/>
  <c r="E40" i="25"/>
  <c r="J37" i="25"/>
  <c r="J40" i="25" s="1"/>
  <c r="G22" i="25"/>
  <c r="H22" i="25" s="1"/>
  <c r="F22" i="25"/>
  <c r="G21" i="25"/>
  <c r="H21" i="25" s="1"/>
  <c r="F21" i="25"/>
  <c r="G20" i="25"/>
  <c r="H20" i="25" s="1"/>
  <c r="F20" i="25"/>
  <c r="G19" i="25"/>
  <c r="H19" i="25" s="1"/>
  <c r="F19" i="25"/>
  <c r="G18" i="25"/>
  <c r="H18" i="25" s="1"/>
  <c r="F18" i="25"/>
  <c r="G17" i="25"/>
  <c r="H17" i="25" s="1"/>
  <c r="F17" i="25"/>
  <c r="G16" i="25"/>
  <c r="H16" i="25" s="1"/>
  <c r="F16" i="25"/>
  <c r="G15" i="25"/>
  <c r="H15" i="25" s="1"/>
  <c r="F15" i="25"/>
  <c r="G14" i="25"/>
  <c r="H14" i="25" s="1"/>
  <c r="F14" i="25"/>
  <c r="G13" i="25"/>
  <c r="H13" i="25" s="1"/>
  <c r="F13" i="25"/>
  <c r="E40" i="24"/>
  <c r="J37" i="24"/>
  <c r="J40" i="24" s="1"/>
  <c r="G22" i="24"/>
  <c r="H22" i="24" s="1"/>
  <c r="F22" i="24"/>
  <c r="G21" i="24"/>
  <c r="H21" i="24" s="1"/>
  <c r="F21" i="24"/>
  <c r="G20" i="24"/>
  <c r="H20" i="24" s="1"/>
  <c r="F20" i="24"/>
  <c r="G19" i="24"/>
  <c r="H19" i="24" s="1"/>
  <c r="F19" i="24"/>
  <c r="G18" i="24"/>
  <c r="H18" i="24" s="1"/>
  <c r="F18" i="24"/>
  <c r="G17" i="24"/>
  <c r="H17" i="24" s="1"/>
  <c r="F17" i="24"/>
  <c r="G16" i="24"/>
  <c r="H16" i="24" s="1"/>
  <c r="F16" i="24"/>
  <c r="G15" i="24"/>
  <c r="H15" i="24" s="1"/>
  <c r="F15" i="24"/>
  <c r="G14" i="24"/>
  <c r="H14" i="24" s="1"/>
  <c r="F14" i="24"/>
  <c r="G13" i="24"/>
  <c r="H13" i="24" s="1"/>
  <c r="F13" i="24"/>
  <c r="E41" i="31" l="1"/>
  <c r="E39" i="31"/>
  <c r="E41" i="29"/>
  <c r="E39" i="29"/>
  <c r="E41" i="27"/>
  <c r="E39" i="27"/>
  <c r="J38" i="25"/>
  <c r="J39" i="25" s="1"/>
  <c r="E38" i="25"/>
  <c r="J38" i="24"/>
  <c r="J39" i="24" s="1"/>
  <c r="E38" i="24"/>
  <c r="E41" i="25" l="1"/>
  <c r="E39" i="25"/>
  <c r="E41" i="24"/>
  <c r="E39" i="24"/>
  <c r="E39" i="23"/>
  <c r="J36" i="23"/>
  <c r="J39" i="23" s="1"/>
  <c r="G22" i="23"/>
  <c r="H22" i="23" s="1"/>
  <c r="F22" i="23"/>
  <c r="G21" i="23"/>
  <c r="H21" i="23" s="1"/>
  <c r="F21" i="23"/>
  <c r="G20" i="23"/>
  <c r="H20" i="23" s="1"/>
  <c r="F20" i="23"/>
  <c r="G19" i="23"/>
  <c r="H19" i="23" s="1"/>
  <c r="F19" i="23"/>
  <c r="G18" i="23"/>
  <c r="H18" i="23" s="1"/>
  <c r="F18" i="23"/>
  <c r="G17" i="23"/>
  <c r="H17" i="23" s="1"/>
  <c r="F17" i="23"/>
  <c r="G16" i="23"/>
  <c r="H16" i="23" s="1"/>
  <c r="F16" i="23"/>
  <c r="F15" i="23"/>
  <c r="G14" i="23"/>
  <c r="H14" i="23" s="1"/>
  <c r="F14" i="23"/>
  <c r="G13" i="23"/>
  <c r="H13" i="23" s="1"/>
  <c r="F13" i="23"/>
  <c r="J39" i="22"/>
  <c r="E39" i="22"/>
  <c r="J36" i="22"/>
  <c r="G22" i="22"/>
  <c r="H22" i="22" s="1"/>
  <c r="F22" i="22"/>
  <c r="G21" i="22"/>
  <c r="H21" i="22" s="1"/>
  <c r="F21" i="22"/>
  <c r="G20" i="22"/>
  <c r="H20" i="22" s="1"/>
  <c r="F20" i="22"/>
  <c r="G19" i="22"/>
  <c r="H19" i="22" s="1"/>
  <c r="F19" i="22"/>
  <c r="G18" i="22"/>
  <c r="H18" i="22" s="1"/>
  <c r="F18" i="22"/>
  <c r="G17" i="22"/>
  <c r="H17" i="22" s="1"/>
  <c r="F17" i="22"/>
  <c r="G16" i="22"/>
  <c r="H16" i="22" s="1"/>
  <c r="F16" i="22"/>
  <c r="G15" i="22"/>
  <c r="H15" i="22" s="1"/>
  <c r="F15" i="22"/>
  <c r="G14" i="22"/>
  <c r="H14" i="22" s="1"/>
  <c r="F14" i="22"/>
  <c r="G13" i="22"/>
  <c r="H13" i="22" s="1"/>
  <c r="F13" i="22"/>
  <c r="E39" i="21"/>
  <c r="J36" i="21"/>
  <c r="J39" i="21" s="1"/>
  <c r="G22" i="21"/>
  <c r="H22" i="21" s="1"/>
  <c r="F22" i="21"/>
  <c r="G21" i="21"/>
  <c r="H21" i="21" s="1"/>
  <c r="F21" i="21"/>
  <c r="G20" i="21"/>
  <c r="H20" i="21" s="1"/>
  <c r="F20" i="21"/>
  <c r="G19" i="21"/>
  <c r="H19" i="21" s="1"/>
  <c r="F19" i="21"/>
  <c r="G18" i="21"/>
  <c r="H18" i="21" s="1"/>
  <c r="F18" i="21"/>
  <c r="G17" i="21"/>
  <c r="H17" i="21" s="1"/>
  <c r="F17" i="21"/>
  <c r="G16" i="21"/>
  <c r="H16" i="21" s="1"/>
  <c r="F16" i="21"/>
  <c r="G15" i="21"/>
  <c r="H15" i="21" s="1"/>
  <c r="F15" i="21"/>
  <c r="G14" i="21"/>
  <c r="H14" i="21" s="1"/>
  <c r="F14" i="21"/>
  <c r="G13" i="21"/>
  <c r="H13" i="21" s="1"/>
  <c r="F13" i="21"/>
  <c r="G19" i="20"/>
  <c r="H19" i="20" s="1"/>
  <c r="E40" i="20"/>
  <c r="J37" i="20"/>
  <c r="J40" i="20" s="1"/>
  <c r="G22" i="20"/>
  <c r="H22" i="20" s="1"/>
  <c r="F22" i="20"/>
  <c r="G21" i="20"/>
  <c r="H21" i="20" s="1"/>
  <c r="F21" i="20"/>
  <c r="G20" i="20"/>
  <c r="H20" i="20" s="1"/>
  <c r="F20" i="20"/>
  <c r="F19" i="20"/>
  <c r="G18" i="20"/>
  <c r="H18" i="20" s="1"/>
  <c r="F18" i="20"/>
  <c r="G17" i="20"/>
  <c r="H17" i="20" s="1"/>
  <c r="F17" i="20"/>
  <c r="G16" i="20"/>
  <c r="H16" i="20" s="1"/>
  <c r="F16" i="20"/>
  <c r="F15" i="20"/>
  <c r="G14" i="20"/>
  <c r="H14" i="20" s="1"/>
  <c r="F14" i="20"/>
  <c r="G13" i="20"/>
  <c r="H13" i="20" s="1"/>
  <c r="F13" i="20"/>
  <c r="G13" i="19"/>
  <c r="H13" i="19" s="1"/>
  <c r="G14" i="19"/>
  <c r="H14" i="19" s="1"/>
  <c r="E39" i="19"/>
  <c r="J36" i="19"/>
  <c r="J39" i="19" s="1"/>
  <c r="G22" i="19"/>
  <c r="H22" i="19" s="1"/>
  <c r="F22" i="19"/>
  <c r="G21" i="19"/>
  <c r="H21" i="19" s="1"/>
  <c r="F21" i="19"/>
  <c r="G20" i="19"/>
  <c r="H20" i="19" s="1"/>
  <c r="F20" i="19"/>
  <c r="F19" i="19"/>
  <c r="G18" i="19"/>
  <c r="H18" i="19" s="1"/>
  <c r="F18" i="19"/>
  <c r="G17" i="19"/>
  <c r="H17" i="19" s="1"/>
  <c r="F17" i="19"/>
  <c r="G16" i="19"/>
  <c r="H16" i="19" s="1"/>
  <c r="F16" i="19"/>
  <c r="G15" i="19"/>
  <c r="H15" i="19" s="1"/>
  <c r="F15" i="19"/>
  <c r="F14" i="19"/>
  <c r="F13" i="19"/>
  <c r="J37" i="22" l="1"/>
  <c r="J38" i="22" s="1"/>
  <c r="E37" i="22"/>
  <c r="J37" i="21"/>
  <c r="J38" i="21" s="1"/>
  <c r="E37" i="21"/>
  <c r="G15" i="23"/>
  <c r="H15" i="23" s="1"/>
  <c r="J37" i="23" s="1"/>
  <c r="J38" i="23" s="1"/>
  <c r="E37" i="18"/>
  <c r="J34" i="18"/>
  <c r="J37" i="18" s="1"/>
  <c r="G22" i="18"/>
  <c r="H22" i="18" s="1"/>
  <c r="F22" i="18"/>
  <c r="G21" i="18"/>
  <c r="H21" i="18" s="1"/>
  <c r="F21" i="18"/>
  <c r="G20" i="18"/>
  <c r="H20" i="18" s="1"/>
  <c r="F20" i="18"/>
  <c r="G19" i="18"/>
  <c r="H19" i="18" s="1"/>
  <c r="F19" i="18"/>
  <c r="G18" i="18"/>
  <c r="H18" i="18" s="1"/>
  <c r="F18" i="18"/>
  <c r="F17" i="18"/>
  <c r="G16" i="18"/>
  <c r="H16" i="18" s="1"/>
  <c r="F16" i="18"/>
  <c r="G15" i="18"/>
  <c r="H15" i="18" s="1"/>
  <c r="F15" i="18"/>
  <c r="G14" i="18"/>
  <c r="H14" i="18" s="1"/>
  <c r="F14" i="18"/>
  <c r="G13" i="18"/>
  <c r="H13" i="18" s="1"/>
  <c r="F13" i="18"/>
  <c r="E37" i="17"/>
  <c r="J34" i="17"/>
  <c r="J37" i="17" s="1"/>
  <c r="G22" i="17"/>
  <c r="H22" i="17" s="1"/>
  <c r="F22" i="17"/>
  <c r="G21" i="17"/>
  <c r="H21" i="17" s="1"/>
  <c r="F21" i="17"/>
  <c r="F20" i="17"/>
  <c r="F19" i="17"/>
  <c r="F18" i="17"/>
  <c r="G17" i="17"/>
  <c r="H17" i="17" s="1"/>
  <c r="F17" i="17"/>
  <c r="F16" i="17"/>
  <c r="F15" i="17"/>
  <c r="F14" i="17"/>
  <c r="G13" i="17"/>
  <c r="H13" i="17" s="1"/>
  <c r="F13" i="17"/>
  <c r="E37" i="23" l="1"/>
  <c r="E40" i="23" s="1"/>
  <c r="E40" i="22"/>
  <c r="E38" i="22"/>
  <c r="E40" i="21"/>
  <c r="E38" i="21"/>
  <c r="E38" i="23" l="1"/>
  <c r="G17" i="30"/>
  <c r="H17" i="30" s="1"/>
  <c r="G20" i="26"/>
  <c r="H20" i="26" s="1"/>
  <c r="G24" i="30"/>
  <c r="H24" i="30" s="1"/>
  <c r="G17" i="18"/>
  <c r="H17" i="18" s="1"/>
  <c r="G15" i="17"/>
  <c r="H15" i="17" s="1"/>
  <c r="G19" i="17"/>
  <c r="H19" i="17" s="1"/>
  <c r="G14" i="17"/>
  <c r="H14" i="17" s="1"/>
  <c r="G20" i="17"/>
  <c r="H20" i="17" s="1"/>
  <c r="E35" i="18" l="1"/>
  <c r="J35" i="18"/>
  <c r="J36" i="18" s="1"/>
  <c r="G17" i="28"/>
  <c r="H17" i="28" s="1"/>
  <c r="G19" i="19"/>
  <c r="H19" i="19" s="1"/>
  <c r="G18" i="17"/>
  <c r="H18" i="17" s="1"/>
  <c r="G18" i="26"/>
  <c r="H18" i="26" s="1"/>
  <c r="G15" i="20"/>
  <c r="H15" i="20" s="1"/>
  <c r="G16" i="17"/>
  <c r="H16" i="17" s="1"/>
  <c r="J41" i="30"/>
  <c r="J42" i="30" s="1"/>
  <c r="E41" i="30"/>
  <c r="E36" i="16"/>
  <c r="E36" i="14"/>
  <c r="E36" i="9"/>
  <c r="J34" i="13"/>
  <c r="J37" i="13" s="1"/>
  <c r="E37" i="13"/>
  <c r="G13" i="13"/>
  <c r="J35" i="17" l="1"/>
  <c r="J36" i="17" s="1"/>
  <c r="J37" i="19"/>
  <c r="J38" i="19" s="1"/>
  <c r="E37" i="19"/>
  <c r="E38" i="28"/>
  <c r="J38" i="28"/>
  <c r="J39" i="28" s="1"/>
  <c r="J38" i="26"/>
  <c r="J39" i="26" s="1"/>
  <c r="E38" i="26"/>
  <c r="E44" i="30"/>
  <c r="E42" i="30"/>
  <c r="E35" i="17"/>
  <c r="E38" i="20"/>
  <c r="J38" i="20"/>
  <c r="J39" i="20" s="1"/>
  <c r="E38" i="18"/>
  <c r="E36" i="18"/>
  <c r="J33" i="16"/>
  <c r="J36" i="16" s="1"/>
  <c r="G22" i="16"/>
  <c r="H22" i="16" s="1"/>
  <c r="F22" i="16"/>
  <c r="G21" i="16"/>
  <c r="H21" i="16" s="1"/>
  <c r="F21" i="16"/>
  <c r="G20" i="16"/>
  <c r="H20" i="16" s="1"/>
  <c r="F20" i="16"/>
  <c r="G19" i="16"/>
  <c r="H19" i="16" s="1"/>
  <c r="F19" i="16"/>
  <c r="G18" i="16"/>
  <c r="H18" i="16" s="1"/>
  <c r="F18" i="16"/>
  <c r="G17" i="16"/>
  <c r="H17" i="16" s="1"/>
  <c r="F17" i="16"/>
  <c r="G16" i="16"/>
  <c r="H16" i="16" s="1"/>
  <c r="F16" i="16"/>
  <c r="G15" i="16"/>
  <c r="H15" i="16" s="1"/>
  <c r="F15" i="16"/>
  <c r="G14" i="16"/>
  <c r="H14" i="16" s="1"/>
  <c r="F14" i="16"/>
  <c r="G13" i="16"/>
  <c r="H13" i="16" s="1"/>
  <c r="F13" i="16"/>
  <c r="J33" i="14"/>
  <c r="J36" i="14" s="1"/>
  <c r="G22" i="14"/>
  <c r="H22" i="14" s="1"/>
  <c r="F22" i="14"/>
  <c r="G21" i="14"/>
  <c r="H21" i="14" s="1"/>
  <c r="F21" i="14"/>
  <c r="G20" i="14"/>
  <c r="H20" i="14" s="1"/>
  <c r="F20" i="14"/>
  <c r="G19" i="14"/>
  <c r="H19" i="14" s="1"/>
  <c r="F19" i="14"/>
  <c r="G18" i="14"/>
  <c r="H18" i="14" s="1"/>
  <c r="F18" i="14"/>
  <c r="G17" i="14"/>
  <c r="H17" i="14" s="1"/>
  <c r="F17" i="14"/>
  <c r="G16" i="14"/>
  <c r="H16" i="14" s="1"/>
  <c r="F16" i="14"/>
  <c r="G15" i="14"/>
  <c r="H15" i="14" s="1"/>
  <c r="F15" i="14"/>
  <c r="G14" i="14"/>
  <c r="H14" i="14" s="1"/>
  <c r="F14" i="14"/>
  <c r="G13" i="14"/>
  <c r="H13" i="14" s="1"/>
  <c r="F13" i="14"/>
  <c r="E41" i="26" l="1"/>
  <c r="E39" i="26"/>
  <c r="E39" i="28"/>
  <c r="E41" i="28"/>
  <c r="E39" i="20"/>
  <c r="E41" i="20"/>
  <c r="E40" i="19"/>
  <c r="E38" i="19"/>
  <c r="E38" i="17"/>
  <c r="E36" i="17"/>
  <c r="J34" i="16"/>
  <c r="J35" i="16" s="1"/>
  <c r="E34" i="16"/>
  <c r="E34" i="14"/>
  <c r="J34" i="14"/>
  <c r="J35" i="14" s="1"/>
  <c r="J37" i="16" l="1"/>
  <c r="E35" i="16"/>
  <c r="E37" i="16"/>
  <c r="E37" i="14"/>
  <c r="E35" i="14"/>
  <c r="J37" i="14"/>
  <c r="G22" i="13" l="1"/>
  <c r="H22" i="13" s="1"/>
  <c r="F22" i="13"/>
  <c r="G21" i="13"/>
  <c r="H21" i="13" s="1"/>
  <c r="F21" i="13"/>
  <c r="G20" i="13"/>
  <c r="H20" i="13" s="1"/>
  <c r="F20" i="13"/>
  <c r="G19" i="13"/>
  <c r="H19" i="13" s="1"/>
  <c r="F19" i="13"/>
  <c r="G18" i="13"/>
  <c r="H18" i="13" s="1"/>
  <c r="F18" i="13"/>
  <c r="G17" i="13"/>
  <c r="H17" i="13" s="1"/>
  <c r="F17" i="13"/>
  <c r="G16" i="13"/>
  <c r="H16" i="13" s="1"/>
  <c r="F16" i="13"/>
  <c r="G15" i="13"/>
  <c r="H15" i="13" s="1"/>
  <c r="F15" i="13"/>
  <c r="G14" i="13"/>
  <c r="H14" i="13" s="1"/>
  <c r="F14" i="13"/>
  <c r="H13" i="13"/>
  <c r="F13" i="13"/>
  <c r="G14" i="9"/>
  <c r="H14" i="9" s="1"/>
  <c r="G15" i="9"/>
  <c r="H15" i="9" s="1"/>
  <c r="G16" i="9"/>
  <c r="H16" i="9" s="1"/>
  <c r="G17" i="9"/>
  <c r="H17" i="9" s="1"/>
  <c r="G18" i="9"/>
  <c r="H18" i="9" s="1"/>
  <c r="G19" i="9"/>
  <c r="H19" i="9" s="1"/>
  <c r="G20" i="9"/>
  <c r="H20" i="9" s="1"/>
  <c r="G21" i="9"/>
  <c r="H21" i="9" s="1"/>
  <c r="G22" i="9"/>
  <c r="H22" i="9" s="1"/>
  <c r="F14" i="9"/>
  <c r="F15" i="9"/>
  <c r="F16" i="9"/>
  <c r="F17" i="9"/>
  <c r="F18" i="9"/>
  <c r="F19" i="9"/>
  <c r="F20" i="9"/>
  <c r="F21" i="9"/>
  <c r="F22" i="9"/>
  <c r="G13" i="9"/>
  <c r="F13" i="9"/>
  <c r="J33" i="9"/>
  <c r="J36" i="9" s="1"/>
  <c r="E35" i="13" l="1"/>
  <c r="J35" i="13"/>
  <c r="J36" i="13" s="1"/>
  <c r="H13" i="9"/>
  <c r="E34" i="9" s="1"/>
  <c r="E36" i="13" l="1"/>
  <c r="E38" i="13"/>
  <c r="J34" i="9"/>
  <c r="E37" i="9"/>
  <c r="E35" i="9"/>
  <c r="J35" i="9" l="1"/>
  <c r="J37" i="9"/>
</calcChain>
</file>

<file path=xl/sharedStrings.xml><?xml version="1.0" encoding="utf-8"?>
<sst xmlns="http://schemas.openxmlformats.org/spreadsheetml/2006/main" count="2319" uniqueCount="655">
  <si>
    <t>aankoopprijs</t>
  </si>
  <si>
    <t>kg</t>
  </si>
  <si>
    <t>stuk</t>
  </si>
  <si>
    <t>boter</t>
  </si>
  <si>
    <t>geitenkaas</t>
  </si>
  <si>
    <t>gekookte ham</t>
  </si>
  <si>
    <t>kerstomaat</t>
  </si>
  <si>
    <t>ketchup</t>
  </si>
  <si>
    <t>olijfolie</t>
  </si>
  <si>
    <t>peterselie</t>
  </si>
  <si>
    <t>rode biet</t>
  </si>
  <si>
    <t>salami</t>
  </si>
  <si>
    <t>scampi</t>
  </si>
  <si>
    <t>tomaat</t>
  </si>
  <si>
    <t>tomatensaus</t>
  </si>
  <si>
    <t>wortel</t>
  </si>
  <si>
    <t>ingrediënten</t>
  </si>
  <si>
    <t>hoeveelheid</t>
  </si>
  <si>
    <t>eenheid</t>
  </si>
  <si>
    <t>foodcost</t>
  </si>
  <si>
    <t>BTW</t>
  </si>
  <si>
    <t>RECEPT</t>
  </si>
  <si>
    <t>lt</t>
  </si>
  <si>
    <t>st</t>
  </si>
  <si>
    <t>STAP 1</t>
  </si>
  <si>
    <t>STAP 2</t>
  </si>
  <si>
    <t>STAP 3</t>
  </si>
  <si>
    <t>STAP 4</t>
  </si>
  <si>
    <t>STAP 5</t>
  </si>
  <si>
    <t>STAP 6</t>
  </si>
  <si>
    <t>FOODCOST CALCULATIE TAKE-AWAY</t>
  </si>
  <si>
    <t>FOODCOST CALCULATIE TER PLAATSE</t>
  </si>
  <si>
    <t>FOODCOST in %</t>
  </si>
  <si>
    <t>VERKOOPPRIJS</t>
  </si>
  <si>
    <t>% BTW TAKE-AWAY</t>
  </si>
  <si>
    <t>% BTW TER PLAATSE</t>
  </si>
  <si>
    <t>Verreken steeds bij uw foodcost de verpakking (take-away of ter plaatse)</t>
  </si>
  <si>
    <t>banner : Pastridor's Foodcost calculator</t>
  </si>
  <si>
    <t>Smos on the top</t>
  </si>
  <si>
    <t>Rustic Croque</t>
  </si>
  <si>
    <t>Black Pepper Burger</t>
  </si>
  <si>
    <t>banner : Recept</t>
  </si>
  <si>
    <t>kies uw ingrediënt</t>
  </si>
  <si>
    <t xml:space="preserve">brie </t>
  </si>
  <si>
    <t xml:space="preserve">eieren </t>
  </si>
  <si>
    <t>gemende sla</t>
  </si>
  <si>
    <t xml:space="preserve">hamburger rund </t>
  </si>
  <si>
    <t xml:space="preserve">jonge kaas </t>
  </si>
  <si>
    <t xml:space="preserve">kip filet </t>
  </si>
  <si>
    <t xml:space="preserve">komkommer </t>
  </si>
  <si>
    <t xml:space="preserve">lente ui </t>
  </si>
  <si>
    <t xml:space="preserve">mayonaise </t>
  </si>
  <si>
    <t>mozzarella</t>
  </si>
  <si>
    <t>pesto</t>
  </si>
  <si>
    <t>pruimtomaat</t>
  </si>
  <si>
    <t xml:space="preserve">rode ui </t>
  </si>
  <si>
    <t>roomkaas</t>
  </si>
  <si>
    <t xml:space="preserve">ruccola </t>
  </si>
  <si>
    <t>tartaar saus</t>
  </si>
  <si>
    <t xml:space="preserve">zalm  gerookt </t>
  </si>
  <si>
    <t>Maak roosjes met de ham en kaas, en dresseer deze beurtelings op de sla.</t>
  </si>
  <si>
    <t>Beleg met sla.</t>
  </si>
  <si>
    <t>Spuit mayonaise in het broodje.</t>
  </si>
  <si>
    <t>Snij het stokbrood fitness plus top sliced door.</t>
  </si>
  <si>
    <t>Werk af met schijfjes ei, kerstomaatjes, komkommer en kleine dotjes mayonaise.</t>
  </si>
  <si>
    <t>FOODCOST</t>
  </si>
  <si>
    <t>bbq saus</t>
  </si>
  <si>
    <t>Ontdooi het broodje en warm op tussen de contactgrill.</t>
  </si>
  <si>
    <t>Bak de rundsburger.</t>
  </si>
  <si>
    <t>Besmeer beide zijden met mayonaise en bbq saus.</t>
  </si>
  <si>
    <t>gedroogde ham</t>
  </si>
  <si>
    <t>Beleg vervolgens de onderzijde van de bun met de hamburger, tomaat, gedroogde ham en rode ui.</t>
  </si>
  <si>
    <t>Werk af met de rode biet (spaghettislierten) en sluit de bun.</t>
  </si>
  <si>
    <t>parma ham</t>
  </si>
  <si>
    <t>roomkaas met zongedroogde tomaten</t>
  </si>
  <si>
    <t>Besmeer de beide kanten met de roomkaas met zongedroogde tomaten.</t>
  </si>
  <si>
    <t>Snij het Molenaarsbrood in sneden van 1cm.</t>
  </si>
  <si>
    <t>Beleg vervolgens met de jonge kaas en Parma ham.</t>
  </si>
  <si>
    <t>Bak tussen de contactgrill gedurende 5min op 180°C.</t>
  </si>
  <si>
    <t>Snij de croque in 2 en dresseer op een bord.</t>
  </si>
  <si>
    <t>23610001-MOLENAARSBROOD WIT</t>
  </si>
  <si>
    <t>24080000-CAFÉ HAMBURGER BUN</t>
  </si>
  <si>
    <t>26380001-BLACK PEPPER HAMBURGER BUN</t>
  </si>
  <si>
    <t xml:space="preserve">216482-RUSTIEK STOKBROOD VOLKOREN </t>
  </si>
  <si>
    <t>216624-HALF RUSTIEK STOKBROOD FITNESS</t>
  </si>
  <si>
    <t>MARGE</t>
  </si>
  <si>
    <t>Bak de runshamburger bun tot de juiste temp op de grill of bakplaat</t>
  </si>
  <si>
    <t>Warm de bun op aan beide zijden.</t>
  </si>
  <si>
    <t>Bak het eitje aan beide zijden.</t>
  </si>
  <si>
    <t>Strijk beide zijden van de bun in met de 2 sausen.</t>
  </si>
  <si>
    <t>Leg op de het onderste gedeelte van de bun de rundsburger.</t>
  </si>
  <si>
    <t xml:space="preserve">Dresseer op de rundsburger het gebakken eitje, de ganda ham en de rode biet slierten. </t>
  </si>
  <si>
    <t>Leg hierop de ruccola salade en werk af met de chips en sluit de hamburger.</t>
  </si>
  <si>
    <t>STAP 7</t>
  </si>
  <si>
    <t>zoute chips</t>
  </si>
  <si>
    <t xml:space="preserve">Warm de traag gegaarde kip op een bakplaat of grill tot de juiste temp op de grill of bakplaat. 
</t>
  </si>
  <si>
    <t>Warm de bun op aan beide zijden en bestrijk beide zijden met de roma fijne kruiden/citrus vinaigrette  saus.</t>
  </si>
  <si>
    <t xml:space="preserve">Snij de chinese kool in fijne julienne en meng deze met de citrus vinaigrette. </t>
  </si>
  <si>
    <t>Meng de roma fijne kruiden met de citrus vinaigrette.</t>
  </si>
  <si>
    <t>Leg de gegaarde kip op de onderkant van de bun.</t>
  </si>
  <si>
    <t>Leg hierop de de tomaat en de chines kool en werk af met de popcorn.</t>
  </si>
  <si>
    <t>216694 spanish style brioche bun</t>
  </si>
  <si>
    <t>traag gegaarde kipfilet</t>
  </si>
  <si>
    <t>chinese kool</t>
  </si>
  <si>
    <t>groene kruiden</t>
  </si>
  <si>
    <t>hellmans citrus vinaigrette</t>
  </si>
  <si>
    <t>roma creamy delight fijne kruiden</t>
  </si>
  <si>
    <t>zoute pop corn</t>
  </si>
  <si>
    <t xml:space="preserve">Frituur de basilicum en andere groene kruiden en kruid af met zout. 
</t>
  </si>
  <si>
    <t>Warm de bun op aan beide zijden en bestrijk beide zijden met de tartaar saus.</t>
  </si>
  <si>
    <t xml:space="preserve">Bak de kerstomaten op de plaat en kruid af met pesto. </t>
  </si>
  <si>
    <t>Leg de gegaarde kerstomaat en de feta op de gegrilde aubergine en warm deze op in de oven.</t>
  </si>
  <si>
    <t>Leg de gebakken aubergine en kerstomaat en feta op de onderkant van de bun.</t>
  </si>
  <si>
    <t>Werk af met de gefrituurde kruiden en de pijnboompitten en sluit de bun.</t>
  </si>
  <si>
    <t>feta</t>
  </si>
  <si>
    <t>pijnboompitten</t>
  </si>
  <si>
    <t>basilicum</t>
  </si>
  <si>
    <t>gegrilde aubergine</t>
  </si>
  <si>
    <t>rustic café bun einde jaar</t>
  </si>
  <si>
    <t>Spanish bun eindjaar</t>
  </si>
  <si>
    <t>black pepper bun eindjaar</t>
  </si>
  <si>
    <t>Snij het broodje door en warm het broodje op, op de bakplaat.</t>
  </si>
  <si>
    <t>Snij het gehaktbal in schijfjes en bak 2 schijven op op de bakplaat.</t>
  </si>
  <si>
    <t>Meng de mosterd met de mayonaise en de helft van de gehakte peterselie.</t>
  </si>
  <si>
    <t>Smeer de beide zijden van de bun in met mosterd mayonaise</t>
  </si>
  <si>
    <t>Frituur de pompoenslierten zodoende je chips bekomt en meng ze met de rest van de peterselie</t>
  </si>
  <si>
    <t>Dresseer hierop het schijfje gehaktbal.</t>
  </si>
  <si>
    <t>Leg hierop de salade aan beide zijden.</t>
  </si>
  <si>
    <t>De onderste zijde werk je af met de pompoenchip en sluit je het met de anderz zijde van de bun.</t>
  </si>
  <si>
    <t>STAP 8</t>
  </si>
  <si>
    <t xml:space="preserve">Mini hamburger sesam meatball afgewerkt met mosterd saus </t>
  </si>
  <si>
    <t>17840001 mini hamburger bun sesam</t>
  </si>
  <si>
    <t>gegaarde gehaktbal</t>
  </si>
  <si>
    <t>paarse mosterd</t>
  </si>
  <si>
    <t>pompoen</t>
  </si>
  <si>
    <t>krulsalade</t>
  </si>
  <si>
    <t>blanco</t>
  </si>
  <si>
    <t>Rustiek stokbrood bruin met gerookte zalm rode ui en wakame salade afgewerkt tiger garnaal.</t>
  </si>
  <si>
    <t>Bak het brood af zoals omschreven op de verpakking.</t>
  </si>
  <si>
    <t>Werk af met de rode ui, micro salade en wakame.</t>
  </si>
  <si>
    <t>Leg hierop de garnalen.</t>
  </si>
  <si>
    <t>Leg op de onderzijde de gerookte zalm.</t>
  </si>
  <si>
    <t>Snij het broodje open en Bestrijk beide zijden met de rama natuur.</t>
  </si>
  <si>
    <t>wakame</t>
  </si>
  <si>
    <t>micro salade</t>
  </si>
  <si>
    <t>rama natuur</t>
  </si>
  <si>
    <t>gegaarde tiger garnaal</t>
  </si>
  <si>
    <t>Prestige beer batter onion</t>
  </si>
  <si>
    <t xml:space="preserve">Bak het assortiment prestige af volgens de gebruiksaanwijzing op de verpakking
</t>
  </si>
  <si>
    <t>Mini broodje pompoen opensnijden en bijde zijden insmeren met de truffelmayonaise.</t>
  </si>
  <si>
    <t>De beer batter onion bakken in de friteuze.</t>
  </si>
  <si>
    <t>De pumkin snijden in reepjes en afkruiden met olijfolie.</t>
  </si>
  <si>
    <t>Het broodje met de 2 andere broodjes op een brochette stok steken.</t>
  </si>
  <si>
    <t>Afwerken met de pumpkin en de groene kruiden.</t>
  </si>
  <si>
    <t>De groene kruiden mengen afkruiden met olijfolie en peper en zout.</t>
  </si>
  <si>
    <t>De beerbatter onion dresseren op de onderkant van het broodje.</t>
  </si>
  <si>
    <t>2209 assortiment prestige</t>
  </si>
  <si>
    <t>beer batter onion</t>
  </si>
  <si>
    <t>butternut pompoen</t>
  </si>
  <si>
    <t>truffelmayonaise</t>
  </si>
  <si>
    <t xml:space="preserve"> Prestige brochette smoked salmon</t>
  </si>
  <si>
    <t>De rode ui in fijne schijfjes snijden.
De bieslook in staafjes snijden van 4cm snijden.
De zalm op de onderkant van het broodje dresseren.
Afwerken met de bieslook en de rode ui en het broodje sluiten.
Het broodje met de 2 andere broodjes op een brochette stok steken.</t>
  </si>
  <si>
    <t>Bak het assortiment prestige af volgens de gebruiksaanwijzing op de verpakking</t>
  </si>
  <si>
    <t>De mini triangel opensnijden en bijde zijden insmeren met de rama</t>
  </si>
  <si>
    <t>De bieslook in staafjes snijden van 4cm snijden.</t>
  </si>
  <si>
    <t>De zalm op de onderkant van het broodje dresseren.
Afwerken met de bieslook en de rode ui en het broodje sluiten.
Het broodje met de 2 andere broodjes op een brochette stok steken.</t>
  </si>
  <si>
    <t>Afwerken met de bieslook en de rode ui en het broodje sluiten.</t>
  </si>
  <si>
    <t>bieslook</t>
  </si>
  <si>
    <t>frit chips</t>
  </si>
  <si>
    <t xml:space="preserve">Prestige black pudding </t>
  </si>
  <si>
    <t>zwarte pens</t>
  </si>
  <si>
    <t>appelcompote</t>
  </si>
  <si>
    <t>Snij het mini keizerbroodje open.</t>
  </si>
  <si>
    <t>Haal het vel van de black pudding en snij deze in schijfjes</t>
  </si>
  <si>
    <t xml:space="preserve">Snij de rode biet in fijne blokjes </t>
  </si>
  <si>
    <t>Warm de compote op en meng het met de rode biet en laat het sudderen voor 4 min op een laag vuur en meng met de gehakte peterselie</t>
  </si>
  <si>
    <t>Smeer de rode biet compote op beide zijden van het broodje.</t>
  </si>
  <si>
    <t xml:space="preserve">Dresseer op de onderkant van het broodje de black pudding schijfjes. 
</t>
  </si>
  <si>
    <t>Dresseer de rest van de rode biet compote op de black pudding en werk af met de ruccola.</t>
  </si>
  <si>
    <t>STAP 9</t>
  </si>
  <si>
    <t>220092 rosebread wholegrain</t>
  </si>
  <si>
    <t xml:space="preserve">Bak het mini rozenbroodje af volgens de gebruiksaanwijzing op de verpakking 
</t>
  </si>
  <si>
    <t xml:space="preserve">Halveer het broodje 
</t>
  </si>
  <si>
    <t xml:space="preserve">Besmeer beide helften met de boter 
</t>
  </si>
  <si>
    <t xml:space="preserve">Beleg de onderkant van het mini rozenbroodje met de kaas 
</t>
  </si>
  <si>
    <t xml:space="preserve">Besmeer vervolgens met de mosterd 
</t>
  </si>
  <si>
    <t xml:space="preserve">Verdeel de komkommer erover en garneer met de alfalfa 
</t>
  </si>
  <si>
    <t xml:space="preserve">Sluit het broodje en serveer </t>
  </si>
  <si>
    <t>Bestrooi met peper</t>
  </si>
  <si>
    <t>Mini Rosenbread ‘Sweet Cheese’</t>
  </si>
  <si>
    <t>honing mosterd</t>
  </si>
  <si>
    <t>alfa alfa</t>
  </si>
  <si>
    <t>220092 rosebread white</t>
  </si>
  <si>
    <t>Verspreid de kip over de beklede bakplaat en rooster in 30 minuten gaar.</t>
  </si>
  <si>
    <t xml:space="preserve">Leg de kippendij in een kom. Hussel om met
de sambal, knoflookpoeder, gembersiroop, olie,
zout en peper. </t>
  </si>
  <si>
    <t>Keer af en toe om. Haal uit de oven. Laat kort koelen
en snij de kip in repen</t>
  </si>
  <si>
    <t>Bestrooi met seroendeng en koriander.</t>
  </si>
  <si>
    <t xml:space="preserve">Beleg de onderkant van het broodje met de kip, taugé en ananas. </t>
  </si>
  <si>
    <t>snij de ananas in fijne reepjes en sni de koriander fijn</t>
  </si>
  <si>
    <t>sambal</t>
  </si>
  <si>
    <t>ananas</t>
  </si>
  <si>
    <t>seroedeng</t>
  </si>
  <si>
    <t>koriander</t>
  </si>
  <si>
    <t>knoflookpoeder</t>
  </si>
  <si>
    <t>taugé  of sojascheuten</t>
  </si>
  <si>
    <t>Mini Rosenbread indonesian style</t>
  </si>
  <si>
    <t>Naanta met Avocado Caprese</t>
  </si>
  <si>
    <t>Warm het naanta broodje 4 min op in de oven op 200°C en laat deze afkoelen.
Snij de tomaat en mozzarella in fijn schijfjes.
Meng de smeerkaas met de pesto. 
Pel de avocado en snij deze in schijfjes.
Warm het naanta broodje 4 min op in de oven op 200°C en laat deze afkoelen</t>
  </si>
  <si>
    <t>Snij de tomaat en mozzarella in fijn schijfjes.</t>
  </si>
  <si>
    <t xml:space="preserve">Meng de smeerkaas met de pesto. </t>
  </si>
  <si>
    <t>Pel de avocado en snij deze in schijfjes.</t>
  </si>
  <si>
    <t>Smeer de saus in de binnenkant van het broodje.</t>
  </si>
  <si>
    <t>Dresseer de hierin de tomaat, mozzarella, en de avocado trapsgewijs in het broodje.</t>
  </si>
  <si>
    <t>Dresseer hierbij de ruccola en werk af met de saus en de fijngesneden basilicum.</t>
  </si>
  <si>
    <t>naanta</t>
  </si>
  <si>
    <t>avocado</t>
  </si>
  <si>
    <t>Naanta met gambas en looksaus</t>
  </si>
  <si>
    <t>Warm het naanta broodje 4 min op (oven, grill, bakplaat)</t>
  </si>
  <si>
    <t>Pel de gamba’s en kuis deze.</t>
  </si>
  <si>
    <t>Bak ze in sojaolie + peper en zout.</t>
  </si>
  <si>
    <t>Snij de bieslook en de lente ui fijn.</t>
  </si>
  <si>
    <t>Snij de tomaat in schijfjes.</t>
  </si>
  <si>
    <t>Smeer de looksaus aan de binnenkant van het broodje.</t>
  </si>
  <si>
    <t>Dresseer hierin de gamba’s en tomaat en werk af met de sojabonen, lente ui en de bieslook.</t>
  </si>
  <si>
    <t>gamba's</t>
  </si>
  <si>
    <t>looksaus</t>
  </si>
  <si>
    <t>sojabonen</t>
  </si>
  <si>
    <t>sojaolie</t>
  </si>
  <si>
    <t>Naanta met Irish stew</t>
  </si>
  <si>
    <t>Warm de Irish beef stew op.</t>
  </si>
  <si>
    <t>Snij de Chinese kool fijn.</t>
  </si>
  <si>
    <t xml:space="preserve">Snij de rode ui in dunne schijfjes. </t>
  </si>
  <si>
    <t>Smeer de mayonaise aan de binnenkant van het broodje.</t>
  </si>
  <si>
    <t xml:space="preserve">Dresseer hierin de beef stew en werk af met de chines kool en de rode ui. </t>
  </si>
  <si>
    <t>stoofvlees</t>
  </si>
  <si>
    <t>Naanta met kip kebap en currysaus</t>
  </si>
  <si>
    <t>Naanta sloppy jane</t>
  </si>
  <si>
    <t>Snij de gegaarde kip in fijne reepje (je mag deze ook lostrekken)</t>
  </si>
  <si>
    <t>Warm de kokosmelk op en voeg de curry pasta er aan toe en laat deze doorkoken.</t>
  </si>
  <si>
    <t>Snij de Iceberg grof fijn.</t>
  </si>
  <si>
    <t xml:space="preserve">Warm de kip en de mais op. </t>
  </si>
  <si>
    <t xml:space="preserve">Doe de saus in het broodje dresseer hier de kip in en werk af met de Iceberg en mais. </t>
  </si>
  <si>
    <t>Werk af met gehakte peterselie en de rest van de saus.</t>
  </si>
  <si>
    <t>curry pasta</t>
  </si>
  <si>
    <t>kokosmelk</t>
  </si>
  <si>
    <t>iceberg sla</t>
  </si>
  <si>
    <t>mais</t>
  </si>
  <si>
    <t>Meng de groenten julienne met de curry en kaneel en bak deze in de oven voor 5 min op 180°C</t>
  </si>
  <si>
    <t>Warm de tomatensaus op samen met de kikkererwten en rode bonen en kruid af met de peper en zout en curry poeder.</t>
  </si>
  <si>
    <t>Meng de gegaarde julienne op het laatste moment met de tomatensaus.</t>
  </si>
  <si>
    <t>Dresseer de sloppy jane in het broodje.</t>
  </si>
  <si>
    <t>Werk af met soja scheuten en de munt.</t>
  </si>
  <si>
    <t>soja scheuten</t>
  </si>
  <si>
    <t>look</t>
  </si>
  <si>
    <t>kaneel</t>
  </si>
  <si>
    <t>courgette</t>
  </si>
  <si>
    <t>gekookte rode bonen</t>
  </si>
  <si>
    <t>gekookte kikkererwten</t>
  </si>
  <si>
    <t>curry poeder</t>
  </si>
  <si>
    <t>munt</t>
  </si>
  <si>
    <t xml:space="preserve">ramanas </t>
  </si>
  <si>
    <t xml:space="preserve">Naanta met warmgerookte zalm &amp; 
Griekse Tzatziki
</t>
  </si>
  <si>
    <t>Snij de venkel fijn en kruid af met citroensap en olijfolie.</t>
  </si>
  <si>
    <t>Warm het naanta broodje 4 min op (oven, grill, bakplaat).</t>
  </si>
  <si>
    <t xml:space="preserve">Warm de zalmfilet op en maak ze los in kleiner stukjes d.m.v. een vork. </t>
  </si>
  <si>
    <t>Doe de saus in het broodje en smeer de saus aan de binnenkant.</t>
  </si>
  <si>
    <t>Dresseer de warme zalm, baby spinazie, venkel in het broodje.</t>
  </si>
  <si>
    <t>Werk af met de rest van de saus en de wakame salade.</t>
  </si>
  <si>
    <t>venkel</t>
  </si>
  <si>
    <t>baby spinazie</t>
  </si>
  <si>
    <t>citroensap</t>
  </si>
  <si>
    <t>gerookte zalmfilet</t>
  </si>
  <si>
    <t>tzatziki</t>
  </si>
  <si>
    <t>komkommer</t>
  </si>
  <si>
    <t>rode ui</t>
  </si>
  <si>
    <t>mayonaise</t>
  </si>
  <si>
    <t>Ontdooi de Pastridor Black pepper hamburger bun zoals aangegeven op de verpakking en grill beide zijdes op een hete plaat.</t>
  </si>
  <si>
    <t>wasabi</t>
  </si>
  <si>
    <t>Zet de little gem op ijswater en bak de hamburger</t>
  </si>
  <si>
    <t>Sluit af met de bovenkant van de Spanish style brioche hamburger bun</t>
  </si>
  <si>
    <t>Besmeer de onderkant van de Spanish style brioche hamburger bun met de Aioli</t>
  </si>
  <si>
    <t>Beleg daarna met de little gem, de hamburger, het gebakken ei en de Serrano ham en de Pipirrana salsa</t>
  </si>
  <si>
    <t>Kimchi</t>
  </si>
  <si>
    <t>lente ui</t>
  </si>
  <si>
    <t>18490001 Pastridor Sandwino herb bun</t>
  </si>
  <si>
    <t>Haloumni</t>
  </si>
  <si>
    <t>Gedroogde rozemarijn</t>
  </si>
  <si>
    <t>aubergine</t>
  </si>
  <si>
    <t>ruccola</t>
  </si>
  <si>
    <t>AANKOOPPRIJS</t>
  </si>
  <si>
    <t>EENHEID</t>
  </si>
  <si>
    <t>HOEVEELHEID</t>
  </si>
  <si>
    <t>INGREDIËNTEN</t>
  </si>
  <si>
    <t>en rode bonen en kruid af met de peper en zout en curry poeder.</t>
  </si>
  <si>
    <t xml:space="preserve">Warm de tomatensaus op samen met de kikkererwten </t>
  </si>
  <si>
    <t xml:space="preserve">                   RECEPT</t>
  </si>
  <si>
    <r>
      <rPr>
        <sz val="11"/>
        <color indexed="58"/>
        <rFont val="Basic Sans Light"/>
      </rPr>
      <t>!! Verreken steeds bij uw foodcost de verpakking (take-away of ter plaatse) !!</t>
    </r>
  </si>
  <si>
    <r>
      <t>!!</t>
    </r>
    <r>
      <rPr>
        <sz val="11"/>
        <color indexed="58"/>
        <rFont val="Basic Sans Light"/>
      </rPr>
      <t xml:space="preserve"> Verreken steeds bij uw foodcost de verpakking (take-away of ter plaatse) !!</t>
    </r>
  </si>
  <si>
    <r>
      <t xml:space="preserve">             </t>
    </r>
    <r>
      <rPr>
        <sz val="14"/>
        <rFont val="BasicSans-Bold"/>
      </rPr>
      <t xml:space="preserve">      RECEPT</t>
    </r>
  </si>
  <si>
    <r>
      <rPr>
        <b/>
        <sz val="22"/>
        <color rgb="FFFFFFFF"/>
        <rFont val="Basic Sans Light"/>
      </rPr>
      <t xml:space="preserve">         </t>
    </r>
    <r>
      <rPr>
        <sz val="22"/>
        <color rgb="FFFFFFFF"/>
        <rFont val="Basic Sans Light"/>
      </rPr>
      <t xml:space="preserve">  NAANTA</t>
    </r>
    <r>
      <rPr>
        <b/>
        <sz val="22"/>
        <color rgb="FFFFFFFF"/>
        <rFont val="BasicSans-Bold"/>
      </rPr>
      <t xml:space="preserve"> </t>
    </r>
    <r>
      <rPr>
        <sz val="22"/>
        <color rgb="FFFFFFFF"/>
        <rFont val="BasicSans-Bold"/>
      </rPr>
      <t>MET KIP KEBAP EN CURRYSAUS</t>
    </r>
  </si>
  <si>
    <r>
      <t xml:space="preserve"> </t>
    </r>
    <r>
      <rPr>
        <b/>
        <sz val="22"/>
        <color rgb="FFFFFFFF"/>
        <rFont val="Basic Sans Light"/>
      </rPr>
      <t xml:space="preserve">          </t>
    </r>
    <r>
      <rPr>
        <sz val="22"/>
        <color rgb="FFFFFFFF"/>
        <rFont val="Basic Sans Light"/>
      </rPr>
      <t xml:space="preserve">NAANTA MET </t>
    </r>
    <r>
      <rPr>
        <sz val="22"/>
        <color rgb="FFFFFFFF"/>
        <rFont val="BasicSans-Bold"/>
      </rPr>
      <t>WARM GEROOKTE ZALM &amp; GRIEKSE TZATZIKI</t>
    </r>
  </si>
  <si>
    <r>
      <t xml:space="preserve">          </t>
    </r>
    <r>
      <rPr>
        <sz val="14"/>
        <rFont val="BasicSans-Bold"/>
      </rPr>
      <t xml:space="preserve">         RECEPT</t>
    </r>
  </si>
  <si>
    <r>
      <t xml:space="preserve">          </t>
    </r>
    <r>
      <rPr>
        <sz val="22"/>
        <color rgb="FFFFFFFF"/>
        <rFont val="Basic Sans Light"/>
      </rPr>
      <t xml:space="preserve"> NAANTA</t>
    </r>
    <r>
      <rPr>
        <sz val="22"/>
        <color rgb="FFFFFFFF"/>
        <rFont val="BasicSans-Regular"/>
      </rPr>
      <t xml:space="preserve"> </t>
    </r>
    <r>
      <rPr>
        <sz val="22"/>
        <color rgb="FFFFFFFF"/>
        <rFont val="BasicSans-Bold"/>
      </rPr>
      <t>MET GAMBAS EN LOOKSAUS</t>
    </r>
  </si>
  <si>
    <r>
      <rPr>
        <b/>
        <sz val="22"/>
        <color rgb="FFFFFFFF"/>
        <rFont val="Basic Sans Light"/>
      </rPr>
      <t xml:space="preserve">         </t>
    </r>
    <r>
      <rPr>
        <sz val="22"/>
        <color rgb="FFFFFFFF"/>
        <rFont val="Basic Sans Light"/>
      </rPr>
      <t xml:space="preserve">  NAANTA</t>
    </r>
    <r>
      <rPr>
        <b/>
        <sz val="22"/>
        <color rgb="FFFFFFFF"/>
        <rFont val="Basic Sans Light"/>
      </rPr>
      <t xml:space="preserve"> </t>
    </r>
    <r>
      <rPr>
        <sz val="22"/>
        <color rgb="FFFFFFFF"/>
        <rFont val="BasicSans-Bold"/>
      </rPr>
      <t>SLOPPY JANE</t>
    </r>
  </si>
  <si>
    <r>
      <t xml:space="preserve">                   </t>
    </r>
    <r>
      <rPr>
        <sz val="14"/>
        <rFont val="BasicSans-Bold"/>
      </rPr>
      <t>RECEPT</t>
    </r>
  </si>
  <si>
    <r>
      <rPr>
        <sz val="14"/>
        <rFont val="Basic Sans Light"/>
      </rPr>
      <t>FOODCOST CALCULATIE</t>
    </r>
    <r>
      <rPr>
        <sz val="14"/>
        <rFont val="BasicSans-Bold"/>
      </rPr>
      <t xml:space="preserve"> TAKE-AWAY</t>
    </r>
  </si>
  <si>
    <r>
      <rPr>
        <sz val="14"/>
        <rFont val="Basic Sans Light"/>
      </rPr>
      <t>FOODCOST CALCULATIE</t>
    </r>
    <r>
      <rPr>
        <sz val="14"/>
        <rFont val="BasicSans-Bold"/>
      </rPr>
      <t xml:space="preserve"> TER PLAATSE</t>
    </r>
  </si>
  <si>
    <r>
      <rPr>
        <sz val="22"/>
        <color rgb="FFFFFFFF"/>
        <rFont val="Basic Sans Light"/>
      </rPr>
      <t xml:space="preserve">           NAANTA MET </t>
    </r>
    <r>
      <rPr>
        <sz val="22"/>
        <color rgb="FFFFFFFF"/>
        <rFont val="BasicSans-Bold"/>
      </rPr>
      <t>IRISH STEW</t>
    </r>
  </si>
  <si>
    <r>
      <t xml:space="preserve">FOODCOST CALCULATIE </t>
    </r>
    <r>
      <rPr>
        <sz val="14"/>
        <rFont val="BasicSans-Bold"/>
      </rPr>
      <t>TAKE-AWAY</t>
    </r>
  </si>
  <si>
    <r>
      <t xml:space="preserve">FOODCOST CALCULATIE </t>
    </r>
    <r>
      <rPr>
        <sz val="14"/>
        <rFont val="BasicSans-Bold"/>
      </rPr>
      <t>TER PLAATSE</t>
    </r>
  </si>
  <si>
    <r>
      <rPr>
        <sz val="22"/>
        <color rgb="FFFFFFFF"/>
        <rFont val="Basic Sans Light"/>
      </rPr>
      <t xml:space="preserve">           NAANTA </t>
    </r>
    <r>
      <rPr>
        <sz val="22"/>
        <color rgb="FFFFFFFF"/>
        <rFont val="BasicSans-Bold"/>
      </rPr>
      <t>MET AVOCADO CAPRESE</t>
    </r>
  </si>
  <si>
    <t xml:space="preserve">                    RECEPT</t>
  </si>
  <si>
    <r>
      <t xml:space="preserve">FOODCOST CALCULATIE </t>
    </r>
    <r>
      <rPr>
        <b/>
        <sz val="14"/>
        <rFont val="BasicSans-Bold"/>
      </rPr>
      <t>TAKE-AWAY</t>
    </r>
  </si>
  <si>
    <r>
      <rPr>
        <sz val="22"/>
        <color rgb="FFFFFFFF"/>
        <rFont val="Basic Sans Light"/>
      </rPr>
      <t xml:space="preserve">            VEGGIE MEDITERRANEAN </t>
    </r>
    <r>
      <rPr>
        <sz val="22"/>
        <color rgb="FFFFFFFF"/>
        <rFont val="BasicSans-Bold"/>
      </rPr>
      <t>GREEK STYLE</t>
    </r>
  </si>
  <si>
    <t>teriyaki</t>
  </si>
  <si>
    <t>Bak het Pastridor PLUS Frans Stokbrood Wit zoals aangegeven op de verpakking</t>
  </si>
  <si>
    <t>Snijd het afgebakken stokbrood doormidden in 3 delen en snijd 1 deel van het stokbrood open</t>
  </si>
  <si>
    <t xml:space="preserve">
Besmeer de onderkant van het stokbrood met de cream cheese
</t>
  </si>
  <si>
    <t>Beleg met komkommerlinten, tomaten en de vegan ham</t>
  </si>
  <si>
    <t>Werk af met de tuinkers</t>
  </si>
  <si>
    <t>Sluit het Pastridor PLUS Frans Stokbrood Wit en serveer</t>
  </si>
  <si>
    <t>223285 Pastridor PLUS Frans Stokbrood Wit</t>
  </si>
  <si>
    <t>violife creamy original</t>
  </si>
  <si>
    <t>cherrytomaten</t>
  </si>
  <si>
    <t>tuinkers</t>
  </si>
  <si>
    <t>chimichurri</t>
  </si>
  <si>
    <t>Toast de binnenzijden van de Potato Bun kort op een contactgrill</t>
  </si>
  <si>
    <t>krulandijvie</t>
  </si>
  <si>
    <t>cajun mayonaise</t>
  </si>
  <si>
    <t>Frituur de scampi</t>
  </si>
  <si>
    <t>Besmeer de onderzijde van de bun met de cajun mayonaise</t>
  </si>
  <si>
    <t>Beleg met de plakken tomaat en komkommer</t>
  </si>
  <si>
    <t>Leg hierop de gefrituurde scampi en werk af met de krulandijvie</t>
  </si>
  <si>
    <t>223464 Pastridor Potato Hamburger Bun</t>
  </si>
  <si>
    <t>scampi, in bakbeslag</t>
  </si>
  <si>
    <t>Sluit de Pastridor Potato Hamburger Bun en serveer</t>
  </si>
  <si>
    <t xml:space="preserve">Ontdooi de Pastridor Potato Hamburger Bun </t>
  </si>
  <si>
    <t>vegan ham</t>
  </si>
  <si>
    <t>liter</t>
  </si>
  <si>
    <t>kilo</t>
  </si>
  <si>
    <t>gr</t>
  </si>
  <si>
    <r>
      <t>VEGAN PLUS STOKBROOD</t>
    </r>
    <r>
      <rPr>
        <b/>
        <sz val="22"/>
        <color rgb="FFFFFFFF"/>
        <rFont val="Basic Sans Light"/>
      </rPr>
      <t xml:space="preserve"> GEZOND</t>
    </r>
  </si>
  <si>
    <r>
      <t xml:space="preserve">POTATO BUN </t>
    </r>
    <r>
      <rPr>
        <b/>
        <sz val="22"/>
        <color rgb="FFFFFFFF"/>
        <rFont val="Basic Sans Light"/>
      </rPr>
      <t>PO BOYS BURGER</t>
    </r>
  </si>
  <si>
    <t>INGRÉDIENT</t>
  </si>
  <si>
    <t>UNITÉ</t>
  </si>
  <si>
    <t>PRIX D'ACHAT</t>
  </si>
  <si>
    <t>pomme</t>
  </si>
  <si>
    <t>cornichon</t>
  </si>
  <si>
    <t>balsamique</t>
  </si>
  <si>
    <t>sauce bbq</t>
  </si>
  <si>
    <t>sauce bicky</t>
  </si>
  <si>
    <t>beurre</t>
  </si>
  <si>
    <t xml:space="preserve">chips oignons </t>
  </si>
  <si>
    <t>saucisse au curry</t>
  </si>
  <si>
    <t xml:space="preserve">œufs </t>
  </si>
  <si>
    <t xml:space="preserve">salade d'œufs </t>
  </si>
  <si>
    <t>filet américain</t>
  </si>
  <si>
    <t>salade de crevettes</t>
  </si>
  <si>
    <t>jambon sec</t>
  </si>
  <si>
    <t>boulette de viande</t>
  </si>
  <si>
    <t>fromage de chèvre</t>
  </si>
  <si>
    <t>jambon cuit</t>
  </si>
  <si>
    <t>laitue mixte</t>
  </si>
  <si>
    <t xml:space="preserve">fromage râpé </t>
  </si>
  <si>
    <t xml:space="preserve">fromage parmesan râpé </t>
  </si>
  <si>
    <t>oignon haché</t>
  </si>
  <si>
    <t xml:space="preserve">crevettes grises </t>
  </si>
  <si>
    <t>hamburger mixte</t>
  </si>
  <si>
    <t xml:space="preserve">hamburger de bœuf </t>
  </si>
  <si>
    <t>houmous</t>
  </si>
  <si>
    <t xml:space="preserve">laitue iceberg </t>
  </si>
  <si>
    <t xml:space="preserve">fromage doux </t>
  </si>
  <si>
    <t>câpres</t>
  </si>
  <si>
    <t>tomate cerise</t>
  </si>
  <si>
    <t xml:space="preserve">salade de poulet au curry </t>
  </si>
  <si>
    <t xml:space="preserve">filet de poulet </t>
  </si>
  <si>
    <t>concombre</t>
  </si>
  <si>
    <t>oignon nouveau</t>
  </si>
  <si>
    <t>mayonnaise</t>
  </si>
  <si>
    <t>moutarde</t>
  </si>
  <si>
    <t>huile d'olive</t>
  </si>
  <si>
    <t>bacon</t>
  </si>
  <si>
    <t xml:space="preserve">vieux fromage </t>
  </si>
  <si>
    <t>poivre</t>
  </si>
  <si>
    <t>persil</t>
  </si>
  <si>
    <t>tomate prune</t>
  </si>
  <si>
    <t>betterave rouge</t>
  </si>
  <si>
    <t>oignon rouge</t>
  </si>
  <si>
    <t>laitue romaine</t>
  </si>
  <si>
    <t>fromage frais aux tomates séchées</t>
  </si>
  <si>
    <t>fromage à la crème</t>
  </si>
  <si>
    <t xml:space="preserve">carpaccio de bœuf </t>
  </si>
  <si>
    <t>céleri</t>
  </si>
  <si>
    <t>sauce tartare</t>
  </si>
  <si>
    <t>tomate</t>
  </si>
  <si>
    <t>sauce tomate</t>
  </si>
  <si>
    <t>salade de thon</t>
  </si>
  <si>
    <t xml:space="preserve">sauce aux truffes </t>
  </si>
  <si>
    <t xml:space="preserve">cresson </t>
  </si>
  <si>
    <t>salade de poisson</t>
  </si>
  <si>
    <t>noix</t>
  </si>
  <si>
    <t>sauce worcestershire</t>
  </si>
  <si>
    <t>carotte</t>
  </si>
  <si>
    <t xml:space="preserve">saumon fumé </t>
  </si>
  <si>
    <t>chips salées</t>
  </si>
  <si>
    <t>blanc de poulet cuit lentement</t>
  </si>
  <si>
    <t>chou chinois</t>
  </si>
  <si>
    <t>herbes vertes</t>
  </si>
  <si>
    <t>roma creamy delight fines herbes</t>
  </si>
  <si>
    <t>maïs soufflé salé</t>
  </si>
  <si>
    <t>basilic</t>
  </si>
  <si>
    <t>pignons de pin</t>
  </si>
  <si>
    <t>aubergine grillée</t>
  </si>
  <si>
    <t>boulettes de viande cuites</t>
  </si>
  <si>
    <t>moutarde violette</t>
  </si>
  <si>
    <t>potiron</t>
  </si>
  <si>
    <t>salade frisée</t>
  </si>
  <si>
    <t>salade frisée de citrouille</t>
  </si>
  <si>
    <t>rama nature</t>
  </si>
  <si>
    <t>crevette tigrée cuite</t>
  </si>
  <si>
    <t>oignon pâte d'ours</t>
  </si>
  <si>
    <t>courge musquée</t>
  </si>
  <si>
    <t>mayonnaise à la truffe</t>
  </si>
  <si>
    <t>frites</t>
  </si>
  <si>
    <t>ciboulette</t>
  </si>
  <si>
    <t>tripes noires</t>
  </si>
  <si>
    <t>compote de pommes</t>
  </si>
  <si>
    <t>alpha</t>
  </si>
  <si>
    <t>moutarde au miel</t>
  </si>
  <si>
    <t>ail en poudre</t>
  </si>
  <si>
    <t>sirop de gingembre</t>
  </si>
  <si>
    <t>germes de soja ou de haricots</t>
  </si>
  <si>
    <t>coriandre</t>
  </si>
  <si>
    <t>crevettes</t>
  </si>
  <si>
    <t>sauce à l'ail</t>
  </si>
  <si>
    <t>fèves de soja</t>
  </si>
  <si>
    <t>huile de soja</t>
  </si>
  <si>
    <t>ragoût</t>
  </si>
  <si>
    <t>haricots rouges cuits</t>
  </si>
  <si>
    <t>pâte de curry</t>
  </si>
  <si>
    <t>lait de coco</t>
  </si>
  <si>
    <t>laitue iceberg</t>
  </si>
  <si>
    <t>maïs</t>
  </si>
  <si>
    <t>pois chiches cuits</t>
  </si>
  <si>
    <t>germes de soja</t>
  </si>
  <si>
    <t>ail</t>
  </si>
  <si>
    <t>cannelle</t>
  </si>
  <si>
    <t>curry en poudre</t>
  </si>
  <si>
    <t>menthe</t>
  </si>
  <si>
    <t>ramanas</t>
  </si>
  <si>
    <t>filet de saumon fumé</t>
  </si>
  <si>
    <t>fenouil</t>
  </si>
  <si>
    <t>jeunes épinards</t>
  </si>
  <si>
    <t>jus de citron</t>
  </si>
  <si>
    <t>yaourt grec</t>
  </si>
  <si>
    <t>chutney de mangue</t>
  </si>
  <si>
    <t>jus de citron vert</t>
  </si>
  <si>
    <t>mâche</t>
  </si>
  <si>
    <t>purée de raifort</t>
  </si>
  <si>
    <t>petite laitue romaine</t>
  </si>
  <si>
    <t>salade de betteraves</t>
  </si>
  <si>
    <t>hamburger au saumon</t>
  </si>
  <si>
    <t>sésame</t>
  </si>
  <si>
    <t>radis</t>
  </si>
  <si>
    <t>vinaigre de riz</t>
  </si>
  <si>
    <t>gingembre</t>
  </si>
  <si>
    <t>cresson à la moutarde</t>
  </si>
  <si>
    <t>hamburger de porc iberco</t>
  </si>
  <si>
    <t>salade de pippirrana</t>
  </si>
  <si>
    <t>jambon serano</t>
  </si>
  <si>
    <t>maquereau fumé</t>
  </si>
  <si>
    <t>poulet fumé</t>
  </si>
  <si>
    <t>humus vert</t>
  </si>
  <si>
    <t>cresson de brocoli</t>
  </si>
  <si>
    <t>thon en boîte</t>
  </si>
  <si>
    <t>haricots verts</t>
  </si>
  <si>
    <t>mini fenouil</t>
  </si>
  <si>
    <t>olives noires</t>
  </si>
  <si>
    <t>mayonnaise au citron</t>
  </si>
  <si>
    <t>poivre noir</t>
  </si>
  <si>
    <t>mayonnaise cajun</t>
  </si>
  <si>
    <t>endive frisée</t>
  </si>
  <si>
    <t>scampi, en pâte à frire</t>
  </si>
  <si>
    <t>salade de chou</t>
  </si>
  <si>
    <t>mayonnaise japonaise</t>
  </si>
  <si>
    <t>sauce tonkatsu</t>
  </si>
  <si>
    <t>oignon</t>
  </si>
  <si>
    <t>fromage râpé</t>
  </si>
  <si>
    <t>jambon végétalien</t>
  </si>
  <si>
    <t>tomates cerises</t>
  </si>
  <si>
    <t>cresson</t>
  </si>
  <si>
    <t>portion</t>
  </si>
  <si>
    <t>pièce</t>
  </si>
  <si>
    <t>liasse</t>
  </si>
  <si>
    <r>
      <t xml:space="preserve">POTATO BUN HAMBURGER </t>
    </r>
    <r>
      <rPr>
        <b/>
        <sz val="22"/>
        <color rgb="FFFFFFFF"/>
        <rFont val="Basic Sans Light"/>
      </rPr>
      <t>À LA JAPONAISE</t>
    </r>
  </si>
  <si>
    <t>d’escalope de porc</t>
  </si>
  <si>
    <t>Faites frire les escalopes de porc jusqu’à ce qu’elles soient cuites et tranchez-les</t>
  </si>
  <si>
    <t>Dégelez le Pastridor Potato Hamburger Bun</t>
  </si>
  <si>
    <t xml:space="preserve">Toastez brièvement l’intérieur du Potato Hamburger Bun sur un contact-gril </t>
  </si>
  <si>
    <t>Fermez le Pastridor Potato Hamburger Bun et servez</t>
  </si>
  <si>
    <t>QUANTITÉ</t>
  </si>
  <si>
    <r>
      <t xml:space="preserve">CALCUL FOODCOST </t>
    </r>
    <r>
      <rPr>
        <sz val="14"/>
        <rFont val="BasicSans-Bold"/>
      </rPr>
      <t>TAKE-AWAY</t>
    </r>
  </si>
  <si>
    <t>PRIX DE VENTE</t>
  </si>
  <si>
    <t>FOODCOST en %</t>
  </si>
  <si>
    <t>TVA</t>
  </si>
  <si>
    <t>% TVA TAKE-AWAY</t>
  </si>
  <si>
    <t>% TVA SUR PLACE</t>
  </si>
  <si>
    <t xml:space="preserve">                   RECETTE</t>
  </si>
  <si>
    <r>
      <t xml:space="preserve">CALCUL FOODCOST </t>
    </r>
    <r>
      <rPr>
        <b/>
        <sz val="14"/>
        <rFont val="Basic Sans Light"/>
      </rPr>
      <t>SUR PLACE</t>
    </r>
  </si>
  <si>
    <t>!! Comptez toujours les frais d'emballage dans votre foodcost (take-away ou sur place) !!</t>
  </si>
  <si>
    <t>ÉTAPE 1</t>
  </si>
  <si>
    <t>ÉTAPE 2</t>
  </si>
  <si>
    <t>ÉTAPE 3</t>
  </si>
  <si>
    <t>ÉTAPE 4</t>
  </si>
  <si>
    <t>ÉTAPE 5</t>
  </si>
  <si>
    <t>ÉTAPE 6</t>
  </si>
  <si>
    <r>
      <t xml:space="preserve">SLIM OAT BREAD </t>
    </r>
    <r>
      <rPr>
        <b/>
        <sz val="22"/>
        <color rgb="FFFFFFFF"/>
        <rFont val="Basic Sans Light"/>
      </rPr>
      <t>AVEC POULET CHIMICHURRI</t>
    </r>
  </si>
  <si>
    <t>poulet effiloché</t>
  </si>
  <si>
    <t>d’avocat</t>
  </si>
  <si>
    <t xml:space="preserve"> </t>
  </si>
  <si>
    <t>Tartinez la partie inférieure du Slim Oat Bread avec du chimichurri</t>
  </si>
  <si>
    <t>Ajoutez le poulet effiloché</t>
  </si>
  <si>
    <t>Fermez le petit pain et faites-le cuire jusqu’à ce qu’il soit croustillant et chaud</t>
  </si>
  <si>
    <t xml:space="preserve">
Garnissez avec la mâche, les tomates cerises et l’avocat et servez</t>
  </si>
  <si>
    <r>
      <t xml:space="preserve">BAGUTTE PLUS </t>
    </r>
    <r>
      <rPr>
        <b/>
        <sz val="22"/>
        <color rgb="FFFFFFFF"/>
        <rFont val="Basic Sans Light"/>
      </rPr>
      <t xml:space="preserve">PHILLY STEAK </t>
    </r>
  </si>
  <si>
    <t>micro feuilles de salade mixte</t>
  </si>
  <si>
    <t xml:space="preserve">lanières de bœuf </t>
  </si>
  <si>
    <t>Faites cuire le Pastridor PLUS Pain Français Blanc comme indiqué sur l’emballage</t>
  </si>
  <si>
    <t>Garnissez la partie inférieure de la baguette de fromage et laissez-le fondre</t>
  </si>
  <si>
    <t xml:space="preserve">
Coupez l’oignon en rondelles et faites-le frire brièvement</t>
  </si>
  <si>
    <t>Garnissez la baguette avec les rondelles d’oignon frites et les lanières de bœuf</t>
  </si>
  <si>
    <t>Parachevez avec les micro feuilles de salade</t>
  </si>
  <si>
    <t>Fermez la Demi Baguette Pastridor et servez</t>
  </si>
  <si>
    <r>
      <t xml:space="preserve">MINI BOULE RUSTIQUE </t>
    </r>
    <r>
      <rPr>
        <b/>
        <sz val="22"/>
        <color rgb="FFFFFFFF"/>
        <rFont val="Basic Sans Light"/>
      </rPr>
      <t>AVEC</t>
    </r>
    <r>
      <rPr>
        <sz val="22"/>
        <color rgb="FFFFFFFF"/>
        <rFont val="Basic Sans Light"/>
      </rPr>
      <t xml:space="preserve"> </t>
    </r>
    <r>
      <rPr>
        <b/>
        <sz val="22"/>
        <color rgb="FFFFFFFF"/>
        <rFont val="Basic Sans Light"/>
      </rPr>
      <t>POULET FUMÉ ET AVOCAT</t>
    </r>
  </si>
  <si>
    <t>tomates séchées au soleil</t>
  </si>
  <si>
    <t>d’aneth</t>
  </si>
  <si>
    <t>Faites cuire la Pastridor Mini Boule Rustique Pain Complet comme indiqué sur l’emballage</t>
  </si>
  <si>
    <t>Coupez le petit pain en deux et faites-le griller des deux côtés sur une plaque chauffante</t>
  </si>
  <si>
    <t xml:space="preserve">Écrasez l’avocat et assaisonnez avec du sel, du poivre et du jus de citron </t>
  </si>
  <si>
    <t>Tartinez la partie inférieure de la Mini Boule Rustique avec l’avocat, la mâche, les tomates séchées, le poulet fumé et l’aneth</t>
  </si>
  <si>
    <t xml:space="preserve">
Fermez la Pastridor Mini Boule Rustique Pain Complet et servez </t>
  </si>
  <si>
    <r>
      <t xml:space="preserve">NAANTA POCKET BREAD </t>
    </r>
    <r>
      <rPr>
        <b/>
        <sz val="22"/>
        <color rgb="FFFFFFFF"/>
        <rFont val="Basic Sans Light"/>
      </rPr>
      <t>AVEC POULET VEGAN AU CHILI</t>
    </r>
  </si>
  <si>
    <t>morceaux de poulet végan marinés au chili</t>
  </si>
  <si>
    <t>Chauffez le Pastridor Naanta Pocket Bread pendant 4 min au four à 200°C (gril ou plaque de cuisson) et laissez-le refroidir</t>
  </si>
  <si>
    <t>Lavez la mâche à l’eau glacée et faites mariner les rondelles d’oignon rouge dans le jus de citron vert</t>
  </si>
  <si>
    <t>Mélangez l’ail finement haché avec le yaourt et assaisonnez avec du sel et du poivre</t>
  </si>
  <si>
    <t>Faites frire les morceaux de poulet végan au chili</t>
  </si>
  <si>
    <t>Garnissez le Naanta Pocket Bread avec le yaourt à l’ail, la mâche, le concombre et les morceaux de poulet végan au chili</t>
  </si>
  <si>
    <t>Parachevez avec le chutney de mangue et l’oignon rouge mariné et servez</t>
  </si>
  <si>
    <t>Wasabi</t>
  </si>
  <si>
    <t>laitue sucrine</t>
  </si>
  <si>
    <t>shiitake</t>
  </si>
  <si>
    <t>burger de bœuf Wagyu</t>
  </si>
  <si>
    <t>Décongelez le Pastridor Pepper Hamburger Bun comme indiqué sur l’emballage</t>
  </si>
  <si>
    <t>Faites griller les deux côtés sur une plaque chauffante</t>
  </si>
  <si>
    <t xml:space="preserve">Plongez la laitue sucrine dans de l’eau glacée
 </t>
  </si>
  <si>
    <t>Mélangez le vinaigre de riz avec le gingembre et le sucre, ajoutez le radis et laissez reposer jusqu’au moment de servir</t>
  </si>
  <si>
    <t xml:space="preserve">Faites frire le burger de bœuf Wagyu </t>
  </si>
  <si>
    <t>Mélangez la mayonnaise avec le wasabi et tartinez-la sur la partie inférieure du Pastridor Pepper Hamburger Bun</t>
  </si>
  <si>
    <t>ÉTAPE 7</t>
  </si>
  <si>
    <t>ÉTAPE 8</t>
  </si>
  <si>
    <t>ÉTAPE 9</t>
  </si>
  <si>
    <t>Ajoutez la salade sucrine, le burger Wagyu, le shiitake et les radis</t>
  </si>
  <si>
    <t>Parachevez avec la sauce teriyaki, le sésame grillé et le cresson</t>
  </si>
  <si>
    <t>Fermez le Pastridor Pepper Hamburger Bun et servez</t>
  </si>
  <si>
    <r>
      <t xml:space="preserve">PEPPER BUN </t>
    </r>
    <r>
      <rPr>
        <b/>
        <sz val="22"/>
        <color rgb="FFFFFFFF"/>
        <rFont val="Basic Sans Light"/>
      </rPr>
      <t>WAGYU BEEFBURGER</t>
    </r>
  </si>
  <si>
    <r>
      <t xml:space="preserve">CARRÉ RUSTIQUE BLANC </t>
    </r>
    <r>
      <rPr>
        <b/>
        <sz val="22"/>
        <color rgb="FFFFFFFF"/>
        <rFont val="Basic Sans Light"/>
      </rPr>
      <t>VEGGIE OPEN MELTED KIMCHI</t>
    </r>
  </si>
  <si>
    <t>kimchi</t>
  </si>
  <si>
    <t>mozzarella râpée</t>
  </si>
  <si>
    <t>Faites cuire le Pastridor Carré Rustique Blanc comme indiqué sur l’emballage</t>
  </si>
  <si>
    <t>Coupez l’oignon de printemps en fines rondelles</t>
  </si>
  <si>
    <t>Tartinez la mayonnaise sur les deux côtés du petit pain</t>
  </si>
  <si>
    <t>Garnissez avec les jeunes pousses d’épinard, le kimchi et la mozzarella râpée</t>
  </si>
  <si>
    <t>Placez les deux côtés du Pastridor Carré Rustique Blanc sous le gril jusqu’à ce que la mozzarella fonde</t>
  </si>
  <si>
    <t>Parachevez avec l’oignon de printemps et la coriandre</t>
  </si>
  <si>
    <r>
      <t xml:space="preserve">PAIN DU MEUNIER GRILLÉ </t>
    </r>
    <r>
      <rPr>
        <b/>
        <sz val="22"/>
        <color rgb="FFFFFFFF"/>
        <rFont val="Basic Sans Light"/>
      </rPr>
      <t>AVEC MAQUEREAU FUMÉ</t>
    </r>
  </si>
  <si>
    <t>tomate-cerise</t>
  </si>
  <si>
    <t>roquette</t>
  </si>
  <si>
    <t>Décongelez le Pastridor Pain du Meunier Multigrains comme indiqué sur l’emballage</t>
  </si>
  <si>
    <t>Faites griller deux tranches</t>
  </si>
  <si>
    <t>Assaisonnez le concombre, la tomate-cerise et la pomme avec du sel, du poivre, de l’huile d’olive et du jus de citron</t>
  </si>
  <si>
    <t>Coupez le maquereau fumé en morceaux</t>
  </si>
  <si>
    <t>Tartinez la mayonnaise sur les tranches de Pain du Meunier grillées</t>
  </si>
  <si>
    <t xml:space="preserve">
Garnissez l’une des tranches avec la roquette, le concombre, la pomme et la tomate </t>
  </si>
  <si>
    <t>Ajoutez le maquereau fumé et l’oignon rouge</t>
  </si>
  <si>
    <t>Fermez avec l’autre tranche de Pastridor Pain du Meunier Multigrains et servez</t>
  </si>
  <si>
    <r>
      <t xml:space="preserve">BAGNAT FITNESS </t>
    </r>
    <r>
      <rPr>
        <b/>
        <sz val="22"/>
        <color rgb="FFFFFFFF"/>
        <rFont val="Basic Sans Light"/>
      </rPr>
      <t>HOUMOUS VERT ET JAMBON SEC</t>
    </r>
  </si>
  <si>
    <t xml:space="preserve">
Faites cuire le Pastridor Bagnat Fitness comme indiqué sur l’emballage</t>
  </si>
  <si>
    <t>Laissez refroidir le Bagnat Fitness et coupez le petit pain en deux</t>
  </si>
  <si>
    <t>Tartinez les deux côtés avec l’houmous vert</t>
  </si>
  <si>
    <t>Garnissez la partie inférieure avec la laitue iceberg, l’avocat, le radis et le jambon cru</t>
  </si>
  <si>
    <t>Terminez avec le cresson de brocoli</t>
  </si>
  <si>
    <t>Fermez le Bagnat Fitness et servez</t>
  </si>
  <si>
    <r>
      <t xml:space="preserve">BAGUETTE PLUS FRANCAIS </t>
    </r>
    <r>
      <rPr>
        <b/>
        <sz val="22"/>
        <color rgb="FFFFFFFF"/>
        <rFont val="Basic Sans Light"/>
      </rPr>
      <t>NIÇOISE AU THON</t>
    </r>
  </si>
  <si>
    <t>Faites blanchir les haricots verts et rincez-les à froid</t>
  </si>
  <si>
    <t>Garnissez de roquette, haricots verts, fenouil, tomate, thon, câpres et olives</t>
  </si>
  <si>
    <t>23600001 – Pain du Meunier Multigrains</t>
  </si>
  <si>
    <t>221767 – Carré Rustique Blanc</t>
  </si>
  <si>
    <t>223651 – Slim Oat Bread</t>
  </si>
  <si>
    <t>223360 – Pepper Hamburger Bun</t>
  </si>
  <si>
    <t>223464 – Potato Hamburger Bun</t>
  </si>
  <si>
    <t>ÉTAPE  1</t>
  </si>
  <si>
    <t>avocat, en tranches</t>
  </si>
  <si>
    <t>choisissez l'ingrédient</t>
  </si>
  <si>
    <r>
      <rPr>
        <b/>
        <sz val="22"/>
        <color rgb="FFFFFFFF"/>
        <rFont val="Basic Sans Light"/>
      </rPr>
      <t xml:space="preserve">NOM </t>
    </r>
    <r>
      <rPr>
        <sz val="22"/>
        <color rgb="FFFFFFFF"/>
        <rFont val="Basic Sans Light"/>
      </rPr>
      <t>RECETTE</t>
    </r>
  </si>
  <si>
    <t>vinaigrette aux agrumes hellmans</t>
  </si>
  <si>
    <t>burger de bœuf wagyu</t>
  </si>
  <si>
    <t>aioli</t>
  </si>
  <si>
    <t>harissa</t>
  </si>
  <si>
    <t>haloumni</t>
  </si>
  <si>
    <t>romarin séché</t>
  </si>
  <si>
    <t>cresson crazy pea</t>
  </si>
  <si>
    <t>14930002 – Pain Saucisse</t>
  </si>
  <si>
    <t>15440005 – Pain Francais Blanc</t>
  </si>
  <si>
    <t>15470000 – Demi Pain Francais Blanc</t>
  </si>
  <si>
    <t>15530000 – Demie Baguette Blanche</t>
  </si>
  <si>
    <t>15540000 – Baguette Grise</t>
  </si>
  <si>
    <t>15550006 – Baguette Blanche</t>
  </si>
  <si>
    <t>15570001 – Demi Pain Francais Blanc</t>
  </si>
  <si>
    <t>15590001 – Pain Francais Blanc</t>
  </si>
  <si>
    <t>15600000 – Demie Baguette Grise</t>
  </si>
  <si>
    <t>16320000 – Viking Thinbread</t>
  </si>
  <si>
    <t>16480000 – Mini Sandwich Blanc</t>
  </si>
  <si>
    <t>16510000 – Sandwich Blanc</t>
  </si>
  <si>
    <t>16550001 – Pain Bagnat Blanc</t>
  </si>
  <si>
    <t>17810000 – Demie Baguette Blé Seigle</t>
  </si>
  <si>
    <t>17900000 – Premium Croissant Courbé</t>
  </si>
  <si>
    <t>17920000 – Premium Pain au Chocolat Belge - noir</t>
  </si>
  <si>
    <t>223871 – Hot Dog Pain Classic Blanc</t>
  </si>
  <si>
    <t>224859 – Sandwino Sun Bun</t>
  </si>
  <si>
    <t>18750000 – Baguette Blé Seigle</t>
  </si>
  <si>
    <t>20360009 – Pain Hamburger Sesame</t>
  </si>
  <si>
    <t>23610001 – Pain du Meunier Blanc</t>
  </si>
  <si>
    <t>23630000 – Premium Croissant Crème Pâtissière Droit</t>
  </si>
  <si>
    <t>23620000 – Hamburger Bun Rustique</t>
  </si>
  <si>
    <t>24080000 – Hamburger Bun Café</t>
  </si>
  <si>
    <t>24560002 – Premium Croissant Courbé au Beurre Francais</t>
  </si>
  <si>
    <t xml:space="preserve"> 25770002 – Skyr Hamburger Bun</t>
  </si>
  <si>
    <t>223831 – Assortiment Prestige</t>
  </si>
  <si>
    <r>
      <t>220093</t>
    </r>
    <r>
      <rPr>
        <sz val="10"/>
        <color rgb="FF000000"/>
        <rFont val="Basic Sans Light"/>
      </rPr>
      <t xml:space="preserve"> </t>
    </r>
    <r>
      <rPr>
        <sz val="10"/>
        <rFont val="Basic Sans Light"/>
      </rPr>
      <t>– P</t>
    </r>
    <r>
      <rPr>
        <sz val="10"/>
        <color rgb="FF000000"/>
        <rFont val="Basic Sans Light"/>
      </rPr>
      <t>etite Boule Rustique Blanche</t>
    </r>
  </si>
  <si>
    <t>220092 – Petite Boule Rustique Complete</t>
  </si>
  <si>
    <t>221765 – Bagnat Fitness</t>
  </si>
  <si>
    <t>jambon de parme</t>
  </si>
  <si>
    <t xml:space="preserve">Tartinez les deux côtés du bun avec la mayonnaise japonaise et la sauce tonkatsu </t>
  </si>
  <si>
    <t xml:space="preserve">Garnissez de morceaux d’escalope de porc, de salade de chou et de cresson crazy pea </t>
  </si>
  <si>
    <t>223285 – Baguette PLUS Pain Francais Blanc</t>
  </si>
  <si>
    <t>223282 – PLUS Pain Francais Blanc</t>
  </si>
  <si>
    <t xml:space="preserve">Tartinez la partie inférieure du PLUS Pain Francais Blanc Farine avec de la mayonnaise au citron </t>
  </si>
  <si>
    <t>Faites cuire le Pastridor PLUS Pain Francais Blanc Farine comme indiqué sur l’emballage</t>
  </si>
  <si>
    <t>Fermez le PLUS Pain Francais Blanc Farine et servez</t>
  </si>
  <si>
    <t xml:space="preserve">sel </t>
  </si>
  <si>
    <t>224648 – Baguette Rustique Fitness</t>
  </si>
  <si>
    <t>223369 – Demie Baguette Rustique Fitness</t>
  </si>
  <si>
    <t>21820000 – Pastridor Bestblends Croissant Chocolat au Noisette</t>
  </si>
  <si>
    <t>2211748 – Naanta Pocket Bread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</si>
</sst>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0.00\ &quot;€&quot;_-;\-* #,##0.00\ &quot;€&quot;_-;_-* &quot;-&quot;??\ &quot;€&quot;_-;_-@_-"/>
  </numFmts>
  <fonts count="66">
    <font>
      <sz val="10"/>
      <name val="Arial"/>
      <family val="2"/>
    </font>
    <font>
      <sz val="11"/>
      <color theme="1"/>
      <name val="Arial"/>
      <family val="2"/>
      <scheme val="minor"/>
    </font>
    <font>
      <b/>
      <sz val="9"/>
      <color indexed="9"/>
      <name val="Arial"/>
      <family val="2"/>
    </font>
    <font>
      <sz val="9"/>
      <color indexed="63"/>
      <name val="Arial"/>
      <family val="2"/>
    </font>
    <font>
      <sz val="9"/>
      <name val="Arial"/>
      <family val="2"/>
    </font>
    <font>
      <b/>
      <sz val="18"/>
      <color theme="3"/>
      <name val="Arial"/>
      <family val="2"/>
      <scheme val="major"/>
    </font>
    <font>
      <b/>
      <sz val="15"/>
      <color theme="3"/>
      <name val="Arial"/>
      <family val="2"/>
      <scheme val="minor"/>
    </font>
    <font>
      <b/>
      <sz val="13"/>
      <color theme="3"/>
      <name val="Arial"/>
      <family val="2"/>
      <scheme val="minor"/>
    </font>
    <font>
      <b/>
      <sz val="11"/>
      <color theme="3"/>
      <name val="Arial"/>
      <family val="2"/>
      <scheme val="minor"/>
    </font>
    <font>
      <sz val="11"/>
      <color rgb="FF006100"/>
      <name val="Arial"/>
      <family val="2"/>
      <scheme val="minor"/>
    </font>
    <font>
      <sz val="11"/>
      <color rgb="FF9C0006"/>
      <name val="Arial"/>
      <family val="2"/>
      <scheme val="minor"/>
    </font>
    <font>
      <sz val="11"/>
      <color rgb="FF9C6500"/>
      <name val="Arial"/>
      <family val="2"/>
      <scheme val="minor"/>
    </font>
    <font>
      <sz val="11"/>
      <color rgb="FF3F3F76"/>
      <name val="Arial"/>
      <family val="2"/>
      <scheme val="minor"/>
    </font>
    <font>
      <b/>
      <sz val="11"/>
      <color rgb="FF3F3F3F"/>
      <name val="Arial"/>
      <family val="2"/>
      <scheme val="minor"/>
    </font>
    <font>
      <b/>
      <sz val="11"/>
      <color rgb="FFFA7D00"/>
      <name val="Arial"/>
      <family val="2"/>
      <scheme val="minor"/>
    </font>
    <font>
      <sz val="11"/>
      <color rgb="FFFA7D00"/>
      <name val="Arial"/>
      <family val="2"/>
      <scheme val="minor"/>
    </font>
    <font>
      <b/>
      <sz val="11"/>
      <color theme="0"/>
      <name val="Arial"/>
      <family val="2"/>
      <scheme val="minor"/>
    </font>
    <font>
      <sz val="11"/>
      <color rgb="FFFF0000"/>
      <name val="Arial"/>
      <family val="2"/>
      <scheme val="minor"/>
    </font>
    <font>
      <i/>
      <sz val="11"/>
      <color rgb="FF7F7F7F"/>
      <name val="Arial"/>
      <family val="2"/>
      <scheme val="minor"/>
    </font>
    <font>
      <b/>
      <sz val="11"/>
      <color theme="1"/>
      <name val="Arial"/>
      <family val="2"/>
      <scheme val="minor"/>
    </font>
    <font>
      <sz val="11"/>
      <color theme="0"/>
      <name val="Arial"/>
      <family val="2"/>
      <scheme val="minor"/>
    </font>
    <font>
      <sz val="10"/>
      <name val="Arial"/>
      <family val="2"/>
    </font>
    <font>
      <b/>
      <sz val="10"/>
      <name val="Arial"/>
      <family val="2"/>
    </font>
    <font>
      <b/>
      <sz val="10"/>
      <color theme="0"/>
      <name val="Arial"/>
      <family val="2"/>
    </font>
    <font>
      <b/>
      <i/>
      <sz val="10"/>
      <name val="Arial"/>
      <family val="2"/>
    </font>
    <font>
      <b/>
      <sz val="11"/>
      <color theme="0"/>
      <name val="Calibri"/>
      <family val="2"/>
    </font>
    <font>
      <b/>
      <sz val="12"/>
      <name val="Calibri"/>
      <family val="2"/>
    </font>
    <font>
      <i/>
      <sz val="10"/>
      <name val="Arial"/>
      <family val="2"/>
    </font>
    <font>
      <b/>
      <sz val="10"/>
      <color rgb="FF993648"/>
      <name val="Arial"/>
      <family val="2"/>
    </font>
    <font>
      <b/>
      <sz val="22"/>
      <name val="Calibri"/>
      <family val="2"/>
    </font>
    <font>
      <b/>
      <sz val="11"/>
      <name val="Calibri"/>
      <family val="2"/>
    </font>
    <font>
      <sz val="11"/>
      <name val="Montserrat-Regular"/>
    </font>
    <font>
      <sz val="14"/>
      <name val="Montserrat-Bold"/>
    </font>
    <font>
      <i/>
      <sz val="11"/>
      <name val="BasicSans-Regular"/>
    </font>
    <font>
      <sz val="11"/>
      <name val="BasicSans-Regular"/>
    </font>
    <font>
      <i/>
      <sz val="11"/>
      <name val="Basic Sans Light"/>
    </font>
    <font>
      <sz val="11"/>
      <name val="Basic Sans Light"/>
    </font>
    <font>
      <sz val="10"/>
      <name val="BasicSans-Regular"/>
    </font>
    <font>
      <sz val="22"/>
      <color rgb="FFFFFFFF"/>
      <name val="BasicSans-Regular"/>
    </font>
    <font>
      <b/>
      <sz val="22"/>
      <name val="BasicSans-Regular"/>
    </font>
    <font>
      <sz val="14"/>
      <name val="BasicSans-Regular"/>
    </font>
    <font>
      <b/>
      <sz val="11"/>
      <name val="BasicSans-Regular"/>
    </font>
    <font>
      <b/>
      <sz val="11"/>
      <color theme="0"/>
      <name val="BasicSans-Regular"/>
    </font>
    <font>
      <i/>
      <sz val="10"/>
      <name val="BasicSans-Regular"/>
    </font>
    <font>
      <sz val="11"/>
      <name val="BasicSans-Bold"/>
    </font>
    <font>
      <sz val="14"/>
      <name val="BasicSans-Bold"/>
    </font>
    <font>
      <sz val="10"/>
      <name val="Basic Sans Light"/>
    </font>
    <font>
      <sz val="11"/>
      <color rgb="FFC00000"/>
      <name val="Basic Sans Light"/>
    </font>
    <font>
      <sz val="11"/>
      <color indexed="58"/>
      <name val="Basic Sans Light"/>
    </font>
    <font>
      <sz val="22"/>
      <color rgb="FFFFFFFF"/>
      <name val="Basic Sans Light"/>
    </font>
    <font>
      <b/>
      <sz val="22"/>
      <color rgb="FFFFFFFF"/>
      <name val="Basic Sans Light"/>
    </font>
    <font>
      <sz val="14"/>
      <name val="Basic Sans Light"/>
    </font>
    <font>
      <b/>
      <sz val="11"/>
      <name val="Basic Sans Light"/>
    </font>
    <font>
      <b/>
      <sz val="11"/>
      <color rgb="FFFFFFFF"/>
      <name val="Basic Sans Light"/>
    </font>
    <font>
      <i/>
      <sz val="10"/>
      <name val="Basic Sans Light"/>
    </font>
    <font>
      <b/>
      <sz val="22"/>
      <color rgb="FFFFFFFF"/>
      <name val="BasicSans-Bold"/>
    </font>
    <font>
      <b/>
      <sz val="12"/>
      <color theme="0"/>
      <name val="BasicSans-Bold"/>
    </font>
    <font>
      <sz val="22"/>
      <color rgb="FFFFFFFF"/>
      <name val="BasicSans-Bold"/>
    </font>
    <font>
      <sz val="12"/>
      <name val="Basic Sans Light"/>
    </font>
    <font>
      <b/>
      <sz val="22"/>
      <name val="Basic Sans Light"/>
    </font>
    <font>
      <b/>
      <sz val="11"/>
      <color theme="0"/>
      <name val="Basic Sans Light"/>
    </font>
    <font>
      <b/>
      <sz val="14"/>
      <name val="BasicSans-Bold"/>
    </font>
    <font>
      <sz val="10"/>
      <color rgb="FF993648"/>
      <name val="Arial"/>
      <family val="2"/>
    </font>
    <font>
      <b/>
      <sz val="14"/>
      <name val="Basic Sans Light"/>
    </font>
    <font>
      <sz val="10"/>
      <color rgb="FF000000"/>
      <name val="Basic Sans Light"/>
    </font>
    <font>
      <sz val="11"/>
      <color rgb="FF000000"/>
      <name val="Basic Sans Light"/>
    </font>
  </fonts>
  <fills count="38">
    <fill>
      <patternFill patternType="none"/>
    </fill>
    <fill>
      <patternFill patternType="gray125"/>
    </fill>
    <fill>
      <patternFill patternType="solid">
        <fgColor indexed="8"/>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4"/>
        <bgColor indexed="64"/>
      </patternFill>
    </fill>
    <fill>
      <patternFill patternType="solid">
        <fgColor rgb="FFE3CFCE"/>
        <bgColor indexed="64"/>
      </patternFill>
    </fill>
    <fill>
      <patternFill patternType="solid">
        <fgColor rgb="FFEDE5CC"/>
        <bgColor indexed="64"/>
      </patternFill>
    </fill>
    <fill>
      <patternFill patternType="solid">
        <fgColor rgb="FFE2E0DA"/>
        <bgColor indexed="64"/>
      </patternFill>
    </fill>
    <fill>
      <patternFill patternType="solid">
        <fgColor rgb="FF000000"/>
        <bgColor indexed="64"/>
      </patternFill>
    </fill>
    <fill>
      <patternFill patternType="solid">
        <fgColor rgb="FFE2E0DA"/>
        <bgColor rgb="FF000000"/>
      </patternFill>
    </fill>
    <fill>
      <patternFill patternType="solid">
        <fgColor rgb="FF000000"/>
        <bgColor rgb="FF000000"/>
      </patternFill>
    </fill>
    <fill>
      <patternFill patternType="solid">
        <fgColor theme="0"/>
        <bgColor indexed="64"/>
      </patternFill>
    </fill>
    <fill>
      <patternFill patternType="solid">
        <fgColor rgb="FFE3E0DB"/>
        <bgColor rgb="FF000000"/>
      </patternFill>
    </fill>
    <fill>
      <patternFill patternType="solid">
        <fgColor rgb="FFE3E0DB"/>
        <bgColor indexed="64"/>
      </patternFill>
    </fill>
  </fills>
  <borders count="16">
    <border>
      <left/>
      <right/>
      <top/>
      <bottom/>
      <diagonal/>
    </border>
    <border>
      <left style="thin">
        <color indexed="8"/>
      </left>
      <right style="thin">
        <color indexed="8"/>
      </right>
      <top style="thin">
        <color indexed="8"/>
      </top>
      <bottom style="thin">
        <color indexed="8"/>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s>
  <cellStyleXfs count="42">
    <xf numFmtId="0" fontId="0" fillId="0" borderId="0"/>
    <xf numFmtId="0" fontId="2" fillId="2" borderId="0"/>
    <xf numFmtId="0" fontId="3" fillId="0" borderId="1"/>
    <xf numFmtId="0" fontId="5" fillId="0" borderId="0" applyNumberFormat="0" applyFill="0" applyBorder="0" applyAlignment="0" applyProtection="0"/>
    <xf numFmtId="0" fontId="6" fillId="0" borderId="2" applyNumberFormat="0" applyFill="0" applyAlignment="0" applyProtection="0"/>
    <xf numFmtId="0" fontId="7" fillId="0" borderId="3" applyNumberFormat="0" applyFill="0" applyAlignment="0" applyProtection="0"/>
    <xf numFmtId="0" fontId="8" fillId="0" borderId="4" applyNumberFormat="0" applyFill="0" applyAlignment="0" applyProtection="0"/>
    <xf numFmtId="0" fontId="8" fillId="0" borderId="0" applyNumberFormat="0" applyFill="0" applyBorder="0" applyAlignment="0" applyProtection="0"/>
    <xf numFmtId="0" fontId="9" fillId="3" borderId="0" applyNumberFormat="0" applyBorder="0" applyAlignment="0" applyProtection="0"/>
    <xf numFmtId="0" fontId="10" fillId="4" borderId="0" applyNumberFormat="0" applyBorder="0" applyAlignment="0" applyProtection="0"/>
    <xf numFmtId="0" fontId="11" fillId="5" borderId="0" applyNumberFormat="0" applyBorder="0" applyAlignment="0" applyProtection="0"/>
    <xf numFmtId="0" fontId="12" fillId="6" borderId="5" applyNumberFormat="0" applyAlignment="0" applyProtection="0"/>
    <xf numFmtId="0" fontId="13" fillId="7" borderId="6" applyNumberFormat="0" applyAlignment="0" applyProtection="0"/>
    <xf numFmtId="0" fontId="14" fillId="7" borderId="5" applyNumberFormat="0" applyAlignment="0" applyProtection="0"/>
    <xf numFmtId="0" fontId="15" fillId="0" borderId="7" applyNumberFormat="0" applyFill="0" applyAlignment="0" applyProtection="0"/>
    <xf numFmtId="0" fontId="16" fillId="8" borderId="8" applyNumberFormat="0" applyAlignment="0" applyProtection="0"/>
    <xf numFmtId="0" fontId="17" fillId="0" borderId="0" applyNumberFormat="0" applyFill="0" applyBorder="0" applyAlignment="0" applyProtection="0"/>
    <xf numFmtId="0" fontId="4" fillId="9" borderId="9" applyNumberFormat="0" applyFont="0" applyAlignment="0" applyProtection="0"/>
    <xf numFmtId="0" fontId="18" fillId="0" borderId="0" applyNumberFormat="0" applyFill="0" applyBorder="0" applyAlignment="0" applyProtection="0"/>
    <xf numFmtId="0" fontId="19" fillId="0" borderId="10" applyNumberFormat="0" applyFill="0" applyAlignment="0" applyProtection="0"/>
    <xf numFmtId="0" fontId="1" fillId="10" borderId="0" applyNumberFormat="0" applyBorder="0" applyAlignment="0" applyProtection="0"/>
    <xf numFmtId="0" fontId="1" fillId="11" borderId="0" applyNumberFormat="0" applyBorder="0" applyAlignment="0" applyProtection="0"/>
    <xf numFmtId="0" fontId="20" fillId="12" borderId="0" applyNumberFormat="0" applyBorder="0" applyAlignment="0" applyProtection="0"/>
    <xf numFmtId="0" fontId="1" fillId="13" borderId="0" applyNumberFormat="0" applyBorder="0" applyAlignment="0" applyProtection="0"/>
    <xf numFmtId="0" fontId="1" fillId="14" borderId="0" applyNumberFormat="0" applyBorder="0" applyAlignment="0" applyProtection="0"/>
    <xf numFmtId="0" fontId="20" fillId="15" borderId="0" applyNumberFormat="0" applyBorder="0" applyAlignment="0" applyProtection="0"/>
    <xf numFmtId="0" fontId="1" fillId="16" borderId="0" applyNumberFormat="0" applyBorder="0" applyAlignment="0" applyProtection="0"/>
    <xf numFmtId="0" fontId="1" fillId="17" borderId="0" applyNumberFormat="0" applyBorder="0" applyAlignment="0" applyProtection="0"/>
    <xf numFmtId="0" fontId="20"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20"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20"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20" fillId="27" borderId="0" applyNumberFormat="0" applyBorder="0" applyAlignment="0" applyProtection="0"/>
    <xf numFmtId="0" fontId="3" fillId="28" borderId="1" applyFont="0"/>
    <xf numFmtId="164"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cellStyleXfs>
  <cellXfs count="179">
    <xf numFmtId="0" fontId="0" fillId="0" borderId="0" xfId="0"/>
    <xf numFmtId="0" fontId="22" fillId="0" borderId="0" xfId="0" applyFont="1"/>
    <xf numFmtId="0" fontId="26" fillId="0" borderId="0" xfId="0" applyFont="1"/>
    <xf numFmtId="0" fontId="26" fillId="0" borderId="0" xfId="0" applyFont="1" applyAlignment="1">
      <alignment vertical="center"/>
    </xf>
    <xf numFmtId="0" fontId="26" fillId="0" borderId="0" xfId="0" applyFont="1" applyAlignment="1">
      <alignment horizontal="center" vertical="center"/>
    </xf>
    <xf numFmtId="0" fontId="26" fillId="0" borderId="11" xfId="0" applyFont="1" applyBorder="1" applyAlignment="1">
      <alignment horizontal="center" vertical="center"/>
    </xf>
    <xf numFmtId="164" fontId="26" fillId="0" borderId="13" xfId="39" applyFont="1" applyBorder="1" applyAlignment="1">
      <alignment horizontal="center" vertical="center"/>
    </xf>
    <xf numFmtId="164" fontId="26" fillId="0" borderId="11" xfId="39" applyFont="1" applyBorder="1" applyAlignment="1">
      <alignment horizontal="center" vertical="center"/>
    </xf>
    <xf numFmtId="0" fontId="25" fillId="0" borderId="0" xfId="0" applyFont="1" applyAlignment="1">
      <alignment vertical="center"/>
    </xf>
    <xf numFmtId="0" fontId="23" fillId="0" borderId="0" xfId="0" applyFont="1" applyAlignment="1">
      <alignment horizontal="right"/>
    </xf>
    <xf numFmtId="0" fontId="22" fillId="0" borderId="0" xfId="0" applyFont="1" applyAlignment="1">
      <alignment horizontal="right"/>
    </xf>
    <xf numFmtId="0" fontId="27" fillId="0" borderId="0" xfId="0" applyFont="1"/>
    <xf numFmtId="0" fontId="24" fillId="0" borderId="0" xfId="0" applyFont="1"/>
    <xf numFmtId="0" fontId="28" fillId="0" borderId="0" xfId="0" applyFont="1"/>
    <xf numFmtId="164" fontId="22" fillId="30" borderId="0" xfId="39" applyFont="1" applyFill="1" applyAlignment="1">
      <alignment horizontal="right"/>
    </xf>
    <xf numFmtId="0" fontId="22" fillId="29" borderId="0" xfId="0" applyFont="1" applyFill="1" applyAlignment="1">
      <alignment horizontal="right"/>
    </xf>
    <xf numFmtId="164" fontId="22" fillId="29" borderId="0" xfId="0" applyNumberFormat="1" applyFont="1" applyFill="1" applyAlignment="1">
      <alignment horizontal="right"/>
    </xf>
    <xf numFmtId="10" fontId="24" fillId="29" borderId="0" xfId="40" applyNumberFormat="1" applyFont="1" applyFill="1" applyAlignment="1">
      <alignment horizontal="right"/>
    </xf>
    <xf numFmtId="164" fontId="22" fillId="29" borderId="0" xfId="39" applyFont="1" applyFill="1" applyAlignment="1">
      <alignment horizontal="right"/>
    </xf>
    <xf numFmtId="0" fontId="22" fillId="29" borderId="0" xfId="0" applyFont="1" applyFill="1" applyAlignment="1">
      <alignment horizontal="center"/>
    </xf>
    <xf numFmtId="0" fontId="0" fillId="30" borderId="0" xfId="0" applyFill="1"/>
    <xf numFmtId="0" fontId="31" fillId="0" borderId="0" xfId="0" applyFont="1"/>
    <xf numFmtId="0" fontId="32" fillId="33" borderId="0" xfId="0" applyFont="1" applyFill="1" applyAlignment="1">
      <alignment horizontal="left"/>
    </xf>
    <xf numFmtId="0" fontId="0" fillId="0" borderId="12" xfId="0" applyBorder="1"/>
    <xf numFmtId="0" fontId="26" fillId="0" borderId="12" xfId="0" applyFont="1" applyBorder="1"/>
    <xf numFmtId="0" fontId="0" fillId="0" borderId="0" xfId="0" applyAlignment="1">
      <alignment vertical="center"/>
    </xf>
    <xf numFmtId="0" fontId="0" fillId="35" borderId="0" xfId="0" applyFill="1"/>
    <xf numFmtId="0" fontId="34" fillId="0" borderId="0" xfId="0" applyFont="1"/>
    <xf numFmtId="0" fontId="33" fillId="0" borderId="0" xfId="0" applyFont="1"/>
    <xf numFmtId="0" fontId="35" fillId="0" borderId="12" xfId="0" applyFont="1" applyBorder="1" applyAlignment="1">
      <alignment horizontal="left"/>
    </xf>
    <xf numFmtId="0" fontId="35" fillId="0" borderId="12" xfId="0" applyFont="1" applyBorder="1" applyAlignment="1">
      <alignment horizontal="center"/>
    </xf>
    <xf numFmtId="164" fontId="35" fillId="0" borderId="12" xfId="39" applyFont="1" applyFill="1" applyBorder="1" applyAlignment="1">
      <alignment horizontal="right"/>
    </xf>
    <xf numFmtId="0" fontId="36" fillId="0" borderId="0" xfId="0" applyFont="1"/>
    <xf numFmtId="0" fontId="36" fillId="0" borderId="0" xfId="0" applyFont="1" applyAlignment="1">
      <alignment horizontal="center"/>
    </xf>
    <xf numFmtId="164" fontId="36" fillId="0" borderId="0" xfId="39" applyFont="1" applyFill="1" applyBorder="1" applyAlignment="1">
      <alignment horizontal="right"/>
    </xf>
    <xf numFmtId="0" fontId="35" fillId="0" borderId="0" xfId="0" applyFont="1"/>
    <xf numFmtId="0" fontId="37" fillId="0" borderId="0" xfId="0" applyFont="1"/>
    <xf numFmtId="0" fontId="41" fillId="31" borderId="0" xfId="0" applyFont="1" applyFill="1"/>
    <xf numFmtId="0" fontId="41" fillId="0" borderId="0" xfId="0" applyFont="1"/>
    <xf numFmtId="0" fontId="34" fillId="0" borderId="12" xfId="0" applyFont="1" applyBorder="1"/>
    <xf numFmtId="0" fontId="42" fillId="0" borderId="0" xfId="0" applyFont="1" applyAlignment="1">
      <alignment vertical="center"/>
    </xf>
    <xf numFmtId="0" fontId="43" fillId="0" borderId="0" xfId="0" applyFont="1"/>
    <xf numFmtId="0" fontId="44" fillId="0" borderId="12" xfId="0" applyFont="1" applyBorder="1" applyAlignment="1">
      <alignment horizontal="center" vertical="center"/>
    </xf>
    <xf numFmtId="0" fontId="44" fillId="0" borderId="12" xfId="0" applyFont="1" applyBorder="1" applyAlignment="1">
      <alignment horizontal="right" vertical="center"/>
    </xf>
    <xf numFmtId="0" fontId="36" fillId="0" borderId="0" xfId="0" applyFont="1" applyAlignment="1">
      <alignment horizontal="center" vertical="center"/>
    </xf>
    <xf numFmtId="164" fontId="36" fillId="0" borderId="0" xfId="39" applyFont="1" applyFill="1" applyBorder="1" applyAlignment="1">
      <alignment horizontal="left" vertical="center"/>
    </xf>
    <xf numFmtId="0" fontId="36" fillId="31" borderId="0" xfId="0" applyFont="1" applyFill="1" applyAlignment="1">
      <alignment horizontal="right"/>
    </xf>
    <xf numFmtId="0" fontId="45" fillId="0" borderId="12" xfId="0" applyFont="1" applyBorder="1" applyAlignment="1">
      <alignment vertical="center"/>
    </xf>
    <xf numFmtId="164" fontId="36" fillId="0" borderId="0" xfId="39" applyFont="1" applyFill="1" applyBorder="1" applyAlignment="1">
      <alignment horizontal="center" vertical="center"/>
    </xf>
    <xf numFmtId="0" fontId="36" fillId="0" borderId="0" xfId="0" applyFont="1" applyAlignment="1">
      <alignment horizontal="left"/>
    </xf>
    <xf numFmtId="164" fontId="36" fillId="0" borderId="0" xfId="0" applyNumberFormat="1" applyFont="1" applyAlignment="1">
      <alignment horizontal="center" vertical="center"/>
    </xf>
    <xf numFmtId="10" fontId="35" fillId="0" borderId="0" xfId="40" applyNumberFormat="1" applyFont="1" applyFill="1" applyBorder="1" applyAlignment="1">
      <alignment horizontal="center" vertical="center"/>
    </xf>
    <xf numFmtId="0" fontId="35" fillId="0" borderId="0" xfId="0" applyFont="1" applyAlignment="1">
      <alignment horizontal="left"/>
    </xf>
    <xf numFmtId="0" fontId="46" fillId="0" borderId="0" xfId="0" applyFont="1"/>
    <xf numFmtId="0" fontId="47" fillId="0" borderId="0" xfId="0" applyFont="1"/>
    <xf numFmtId="164" fontId="36" fillId="0" borderId="0" xfId="0" applyNumberFormat="1" applyFont="1" applyAlignment="1">
      <alignment horizontal="left" vertical="center"/>
    </xf>
    <xf numFmtId="0" fontId="36" fillId="33" borderId="0" xfId="0" applyFont="1" applyFill="1" applyAlignment="1">
      <alignment horizontal="right"/>
    </xf>
    <xf numFmtId="0" fontId="52" fillId="33" borderId="0" xfId="0" applyFont="1" applyFill="1"/>
    <xf numFmtId="0" fontId="52" fillId="0" borderId="0" xfId="0" applyFont="1"/>
    <xf numFmtId="0" fontId="51" fillId="0" borderId="12" xfId="0" applyFont="1" applyBorder="1" applyAlignment="1">
      <alignment vertical="center"/>
    </xf>
    <xf numFmtId="0" fontId="36" fillId="0" borderId="12" xfId="0" applyFont="1" applyBorder="1"/>
    <xf numFmtId="164" fontId="36" fillId="0" borderId="0" xfId="0" applyNumberFormat="1" applyFont="1" applyAlignment="1">
      <alignment horizontal="right" vertical="center"/>
    </xf>
    <xf numFmtId="0" fontId="53" fillId="0" borderId="0" xfId="0" applyFont="1" applyAlignment="1">
      <alignment vertical="center"/>
    </xf>
    <xf numFmtId="10" fontId="35" fillId="0" borderId="0" xfId="0" applyNumberFormat="1" applyFont="1" applyAlignment="1">
      <alignment horizontal="center" vertical="center"/>
    </xf>
    <xf numFmtId="10" fontId="35" fillId="0" borderId="0" xfId="0" applyNumberFormat="1" applyFont="1" applyAlignment="1">
      <alignment horizontal="right" vertical="center"/>
    </xf>
    <xf numFmtId="0" fontId="36" fillId="0" borderId="0" xfId="0" applyFont="1" applyAlignment="1">
      <alignment horizontal="right" vertical="center"/>
    </xf>
    <xf numFmtId="0" fontId="54" fillId="0" borderId="0" xfId="0" applyFont="1"/>
    <xf numFmtId="0" fontId="36" fillId="0" borderId="0" xfId="0" applyFont="1" applyAlignment="1">
      <alignment horizontal="right"/>
    </xf>
    <xf numFmtId="0" fontId="56" fillId="32" borderId="0" xfId="0" applyFont="1" applyFill="1" applyAlignment="1">
      <alignment horizontal="left" vertical="center"/>
    </xf>
    <xf numFmtId="0" fontId="56" fillId="32" borderId="0" xfId="0" applyFont="1" applyFill="1" applyAlignment="1">
      <alignment horizontal="center" vertical="center"/>
    </xf>
    <xf numFmtId="164" fontId="56" fillId="32" borderId="0" xfId="39" applyFont="1" applyFill="1" applyBorder="1" applyAlignment="1">
      <alignment horizontal="center" vertical="center"/>
    </xf>
    <xf numFmtId="0" fontId="46" fillId="0" borderId="0" xfId="0" applyFont="1" applyAlignment="1">
      <alignment horizontal="center"/>
    </xf>
    <xf numFmtId="164" fontId="36" fillId="0" borderId="0" xfId="39" applyFont="1" applyBorder="1" applyAlignment="1">
      <alignment horizontal="center" vertical="center"/>
    </xf>
    <xf numFmtId="0" fontId="52" fillId="31" borderId="0" xfId="0" applyFont="1" applyFill="1"/>
    <xf numFmtId="164" fontId="36" fillId="0" borderId="0" xfId="39" applyFont="1" applyFill="1" applyBorder="1" applyAlignment="1">
      <alignment horizontal="right" vertical="center"/>
    </xf>
    <xf numFmtId="0" fontId="60" fillId="0" borderId="0" xfId="0" applyFont="1" applyAlignment="1">
      <alignment vertical="center"/>
    </xf>
    <xf numFmtId="10" fontId="35" fillId="0" borderId="0" xfId="40" applyNumberFormat="1" applyFont="1" applyFill="1" applyBorder="1" applyAlignment="1">
      <alignment horizontal="right" vertical="center"/>
    </xf>
    <xf numFmtId="0" fontId="36" fillId="31" borderId="0" xfId="0" applyFont="1" applyFill="1" applyAlignment="1">
      <alignment horizontal="left" wrapText="1"/>
    </xf>
    <xf numFmtId="0" fontId="36" fillId="0" borderId="15" xfId="0" applyFont="1" applyBorder="1" applyAlignment="1">
      <alignment horizontal="center" vertical="center"/>
    </xf>
    <xf numFmtId="0" fontId="36" fillId="0" borderId="0" xfId="0" applyFont="1" applyAlignment="1">
      <alignment horizontal="left" vertical="center"/>
    </xf>
    <xf numFmtId="0" fontId="36" fillId="0" borderId="0" xfId="0" applyFont="1" applyAlignment="1">
      <alignment horizontal="left" vertical="center" wrapText="1"/>
    </xf>
    <xf numFmtId="0" fontId="44" fillId="0" borderId="0" xfId="0" applyFont="1"/>
    <xf numFmtId="0" fontId="44" fillId="0" borderId="0" xfId="0" applyFont="1" applyAlignment="1">
      <alignment horizontal="left"/>
    </xf>
    <xf numFmtId="0" fontId="36" fillId="0" borderId="0" xfId="0" applyFont="1" applyAlignment="1">
      <alignment vertical="center"/>
    </xf>
    <xf numFmtId="0" fontId="36" fillId="0" borderId="15" xfId="0" applyFont="1" applyBorder="1" applyAlignment="1">
      <alignment horizontal="left" vertical="top" wrapText="1"/>
    </xf>
    <xf numFmtId="0" fontId="36" fillId="31" borderId="0" xfId="0" applyFont="1" applyFill="1" applyAlignment="1">
      <alignment horizontal="right" vertical="center"/>
    </xf>
    <xf numFmtId="0" fontId="46" fillId="35" borderId="0" xfId="0" applyFont="1" applyFill="1"/>
    <xf numFmtId="0" fontId="36" fillId="31" borderId="0" xfId="0" applyFont="1" applyFill="1" applyAlignment="1">
      <alignment horizontal="left" vertical="center" wrapText="1"/>
    </xf>
    <xf numFmtId="0" fontId="36" fillId="35" borderId="0" xfId="0" applyFont="1" applyFill="1"/>
    <xf numFmtId="0" fontId="44" fillId="35" borderId="12" xfId="0" applyFont="1" applyFill="1" applyBorder="1" applyAlignment="1">
      <alignment horizontal="center" vertical="center"/>
    </xf>
    <xf numFmtId="0" fontId="44" fillId="35" borderId="12" xfId="0" applyFont="1" applyFill="1" applyBorder="1" applyAlignment="1">
      <alignment horizontal="right" vertical="center"/>
    </xf>
    <xf numFmtId="0" fontId="36" fillId="35" borderId="0" xfId="0" applyFont="1" applyFill="1" applyAlignment="1">
      <alignment horizontal="left" vertical="center"/>
    </xf>
    <xf numFmtId="0" fontId="36" fillId="35" borderId="15" xfId="0" applyFont="1" applyFill="1" applyBorder="1" applyAlignment="1">
      <alignment horizontal="center" vertical="center"/>
    </xf>
    <xf numFmtId="0" fontId="36" fillId="35" borderId="0" xfId="0" applyFont="1" applyFill="1" applyAlignment="1">
      <alignment horizontal="center" vertical="center"/>
    </xf>
    <xf numFmtId="164" fontId="36" fillId="35" borderId="0" xfId="39" applyFont="1" applyFill="1" applyBorder="1" applyAlignment="1">
      <alignment horizontal="left" vertical="center"/>
    </xf>
    <xf numFmtId="0" fontId="36" fillId="35" borderId="0" xfId="0" applyFont="1" applyFill="1" applyAlignment="1">
      <alignment horizontal="left"/>
    </xf>
    <xf numFmtId="0" fontId="36" fillId="35" borderId="0" xfId="0" applyFont="1" applyFill="1" applyAlignment="1">
      <alignment horizontal="right" vertical="center"/>
    </xf>
    <xf numFmtId="0" fontId="36" fillId="35" borderId="0" xfId="0" applyFont="1" applyFill="1" applyAlignment="1">
      <alignment horizontal="left" wrapText="1"/>
    </xf>
    <xf numFmtId="0" fontId="36" fillId="35" borderId="0" xfId="0" applyFont="1" applyFill="1" applyAlignment="1">
      <alignment horizontal="left" vertical="center" wrapText="1"/>
    </xf>
    <xf numFmtId="0" fontId="51" fillId="35" borderId="0" xfId="0" applyFont="1" applyFill="1" applyAlignment="1">
      <alignment horizontal="left" vertical="center"/>
    </xf>
    <xf numFmtId="0" fontId="51" fillId="35" borderId="12" xfId="0" applyFont="1" applyFill="1" applyBorder="1" applyAlignment="1">
      <alignment vertical="center"/>
    </xf>
    <xf numFmtId="0" fontId="36" fillId="35" borderId="12" xfId="0" applyFont="1" applyFill="1" applyBorder="1"/>
    <xf numFmtId="164" fontId="36" fillId="35" borderId="0" xfId="39" applyFont="1" applyFill="1" applyBorder="1" applyAlignment="1">
      <alignment horizontal="center" vertical="center"/>
    </xf>
    <xf numFmtId="164" fontId="36" fillId="35" borderId="0" xfId="0" applyNumberFormat="1" applyFont="1" applyFill="1" applyAlignment="1">
      <alignment horizontal="center" vertical="center"/>
    </xf>
    <xf numFmtId="0" fontId="60" fillId="35" borderId="0" xfId="0" applyFont="1" applyFill="1" applyAlignment="1">
      <alignment vertical="center"/>
    </xf>
    <xf numFmtId="0" fontId="35" fillId="35" borderId="0" xfId="0" applyFont="1" applyFill="1"/>
    <xf numFmtId="10" fontId="35" fillId="35" borderId="0" xfId="40" applyNumberFormat="1" applyFont="1" applyFill="1" applyBorder="1" applyAlignment="1">
      <alignment horizontal="center" vertical="center"/>
    </xf>
    <xf numFmtId="0" fontId="35" fillId="35" borderId="0" xfId="0" applyFont="1" applyFill="1" applyAlignment="1">
      <alignment horizontal="left"/>
    </xf>
    <xf numFmtId="0" fontId="54" fillId="35" borderId="0" xfId="0" applyFont="1" applyFill="1"/>
    <xf numFmtId="0" fontId="27" fillId="35" borderId="0" xfId="0" applyFont="1" applyFill="1"/>
    <xf numFmtId="0" fontId="44" fillId="35" borderId="0" xfId="0" applyFont="1" applyFill="1"/>
    <xf numFmtId="0" fontId="36" fillId="35" borderId="0" xfId="0" applyFont="1" applyFill="1" applyAlignment="1">
      <alignment horizontal="center"/>
    </xf>
    <xf numFmtId="0" fontId="44" fillId="35" borderId="0" xfId="0" applyFont="1" applyFill="1" applyAlignment="1">
      <alignment horizontal="left"/>
    </xf>
    <xf numFmtId="0" fontId="47" fillId="35" borderId="0" xfId="0" applyFont="1" applyFill="1"/>
    <xf numFmtId="0" fontId="31" fillId="35" borderId="0" xfId="0" applyFont="1" applyFill="1"/>
    <xf numFmtId="0" fontId="52" fillId="35" borderId="0" xfId="0" applyFont="1" applyFill="1"/>
    <xf numFmtId="0" fontId="36" fillId="37" borderId="0" xfId="0" applyFont="1" applyFill="1" applyAlignment="1">
      <alignment horizontal="right" vertical="center"/>
    </xf>
    <xf numFmtId="0" fontId="36" fillId="37" borderId="0" xfId="0" applyFont="1" applyFill="1" applyAlignment="1">
      <alignment horizontal="left" vertical="center" wrapText="1"/>
    </xf>
    <xf numFmtId="0" fontId="62" fillId="0" borderId="0" xfId="0" applyFont="1" applyAlignment="1">
      <alignment vertical="center"/>
    </xf>
    <xf numFmtId="0" fontId="48" fillId="35" borderId="0" xfId="0" applyFont="1" applyFill="1"/>
    <xf numFmtId="0" fontId="36" fillId="37" borderId="0" xfId="0" applyFont="1" applyFill="1" applyAlignment="1">
      <alignment horizontal="left" vertical="center"/>
    </xf>
    <xf numFmtId="0" fontId="35" fillId="0" borderId="12" xfId="0" applyFont="1" applyBorder="1" applyAlignment="1">
      <alignment horizontal="left" vertical="center"/>
    </xf>
    <xf numFmtId="0" fontId="36" fillId="37" borderId="0" xfId="0" applyFont="1" applyFill="1" applyAlignment="1">
      <alignment horizontal="left" vertical="center" wrapText="1"/>
    </xf>
    <xf numFmtId="0" fontId="51" fillId="35" borderId="12" xfId="0" applyFont="1" applyFill="1" applyBorder="1" applyAlignment="1">
      <alignment horizontal="left" vertical="center"/>
    </xf>
    <xf numFmtId="0" fontId="49" fillId="32" borderId="0" xfId="0" applyFont="1" applyFill="1" applyAlignment="1">
      <alignment horizontal="center" vertical="center"/>
    </xf>
    <xf numFmtId="0" fontId="59" fillId="32" borderId="0" xfId="0" applyFont="1" applyFill="1" applyAlignment="1">
      <alignment horizontal="center" vertical="center"/>
    </xf>
    <xf numFmtId="0" fontId="46" fillId="35" borderId="0" xfId="0" applyFont="1" applyFill="1" applyAlignment="1">
      <alignment horizontal="center"/>
    </xf>
    <xf numFmtId="0" fontId="44" fillId="35" borderId="12" xfId="0" applyFont="1" applyFill="1" applyBorder="1" applyAlignment="1">
      <alignment horizontal="left" vertical="center"/>
    </xf>
    <xf numFmtId="0" fontId="44" fillId="35" borderId="12" xfId="0" applyFont="1" applyFill="1" applyBorder="1" applyAlignment="1">
      <alignment horizontal="center" vertical="center"/>
    </xf>
    <xf numFmtId="0" fontId="45" fillId="35" borderId="0" xfId="0" applyFont="1" applyFill="1" applyAlignment="1">
      <alignment horizontal="left"/>
    </xf>
    <xf numFmtId="0" fontId="36" fillId="35" borderId="0" xfId="0" applyFont="1" applyFill="1" applyAlignment="1">
      <alignment horizontal="left"/>
    </xf>
    <xf numFmtId="0" fontId="36" fillId="35" borderId="0" xfId="0" applyFont="1" applyFill="1" applyAlignment="1">
      <alignment horizontal="left" wrapText="1"/>
    </xf>
    <xf numFmtId="0" fontId="37" fillId="32" borderId="0" xfId="0" applyFont="1" applyFill="1" applyAlignment="1">
      <alignment horizontal="center"/>
    </xf>
    <xf numFmtId="0" fontId="45" fillId="31" borderId="0" xfId="0" applyFont="1" applyFill="1" applyAlignment="1">
      <alignment horizontal="left"/>
    </xf>
    <xf numFmtId="0" fontId="34" fillId="31" borderId="0" xfId="0" applyFont="1" applyFill="1" applyAlignment="1">
      <alignment horizontal="left"/>
    </xf>
    <xf numFmtId="0" fontId="36" fillId="0" borderId="0" xfId="0" applyFont="1" applyAlignment="1">
      <alignment horizontal="left" vertical="center"/>
    </xf>
    <xf numFmtId="0" fontId="36" fillId="0" borderId="0" xfId="0" applyFont="1" applyAlignment="1">
      <alignment horizontal="center" vertical="center"/>
    </xf>
    <xf numFmtId="0" fontId="38" fillId="32" borderId="0" xfId="0" applyFont="1" applyFill="1" applyAlignment="1">
      <alignment horizontal="left" vertical="center"/>
    </xf>
    <xf numFmtId="0" fontId="39" fillId="32" borderId="0" xfId="0" applyFont="1" applyFill="1" applyAlignment="1">
      <alignment horizontal="left" vertical="center"/>
    </xf>
    <xf numFmtId="0" fontId="44" fillId="0" borderId="12" xfId="0" applyFont="1" applyBorder="1" applyAlignment="1">
      <alignment horizontal="left" vertical="center"/>
    </xf>
    <xf numFmtId="0" fontId="45" fillId="0" borderId="12" xfId="0" applyFont="1" applyBorder="1" applyAlignment="1">
      <alignment horizontal="left" vertical="center"/>
    </xf>
    <xf numFmtId="0" fontId="40" fillId="0" borderId="12" xfId="0" applyFont="1" applyBorder="1" applyAlignment="1">
      <alignment horizontal="left" vertical="center"/>
    </xf>
    <xf numFmtId="0" fontId="36" fillId="31" borderId="0" xfId="0" applyFont="1" applyFill="1" applyAlignment="1">
      <alignment horizontal="left" wrapText="1"/>
    </xf>
    <xf numFmtId="0" fontId="34" fillId="31" borderId="0" xfId="0" applyFont="1" applyFill="1" applyAlignment="1">
      <alignment horizontal="left" wrapText="1"/>
    </xf>
    <xf numFmtId="0" fontId="34" fillId="0" borderId="0" xfId="0" applyFont="1" applyAlignment="1">
      <alignment horizontal="left" wrapText="1"/>
    </xf>
    <xf numFmtId="0" fontId="44" fillId="0" borderId="12" xfId="0" applyFont="1" applyBorder="1" applyAlignment="1">
      <alignment horizontal="center" vertical="center"/>
    </xf>
    <xf numFmtId="0" fontId="31" fillId="0" borderId="0" xfId="0" applyFont="1" applyAlignment="1">
      <alignment horizontal="left" wrapText="1"/>
    </xf>
    <xf numFmtId="0" fontId="46" fillId="34" borderId="0" xfId="0" applyFont="1" applyFill="1" applyAlignment="1">
      <alignment horizontal="center"/>
    </xf>
    <xf numFmtId="0" fontId="31" fillId="33" borderId="0" xfId="0" applyFont="1" applyFill="1" applyAlignment="1">
      <alignment horizontal="left" wrapText="1"/>
    </xf>
    <xf numFmtId="0" fontId="31" fillId="0" borderId="0" xfId="0" applyFont="1" applyAlignment="1">
      <alignment horizontal="left" vertical="center"/>
    </xf>
    <xf numFmtId="0" fontId="51" fillId="0" borderId="12" xfId="0" applyFont="1" applyBorder="1" applyAlignment="1">
      <alignment horizontal="left" vertical="center"/>
    </xf>
    <xf numFmtId="0" fontId="36" fillId="33" borderId="0" xfId="0" applyFont="1" applyFill="1" applyAlignment="1">
      <alignment horizontal="left" wrapText="1"/>
    </xf>
    <xf numFmtId="0" fontId="36" fillId="36" borderId="0" xfId="0" applyFont="1" applyFill="1" applyAlignment="1">
      <alignment horizontal="left" wrapText="1"/>
    </xf>
    <xf numFmtId="0" fontId="36" fillId="0" borderId="0" xfId="0" applyFont="1" applyAlignment="1">
      <alignment horizontal="left" wrapText="1"/>
    </xf>
    <xf numFmtId="0" fontId="51" fillId="33" borderId="0" xfId="0" applyFont="1" applyFill="1" applyAlignment="1">
      <alignment horizontal="left"/>
    </xf>
    <xf numFmtId="0" fontId="49" fillId="34" borderId="0" xfId="0" applyFont="1" applyFill="1" applyAlignment="1">
      <alignment horizontal="left" vertical="center"/>
    </xf>
    <xf numFmtId="0" fontId="36" fillId="0" borderId="15" xfId="0" applyFont="1" applyBorder="1" applyAlignment="1">
      <alignment horizontal="left" vertical="center"/>
    </xf>
    <xf numFmtId="0" fontId="36" fillId="0" borderId="15" xfId="0" applyFont="1" applyBorder="1" applyAlignment="1">
      <alignment horizontal="center" vertical="center"/>
    </xf>
    <xf numFmtId="0" fontId="58" fillId="0" borderId="0" xfId="0" applyFont="1" applyAlignment="1">
      <alignment horizontal="left" vertical="center"/>
    </xf>
    <xf numFmtId="0" fontId="36" fillId="0" borderId="0" xfId="0" applyFont="1" applyAlignment="1">
      <alignment horizontal="center"/>
    </xf>
    <xf numFmtId="0" fontId="46" fillId="32" borderId="0" xfId="0" applyFont="1" applyFill="1" applyAlignment="1">
      <alignment horizontal="center"/>
    </xf>
    <xf numFmtId="0" fontId="36" fillId="31" borderId="0" xfId="0" applyFont="1" applyFill="1" applyAlignment="1">
      <alignment horizontal="left"/>
    </xf>
    <xf numFmtId="0" fontId="49" fillId="32" borderId="0" xfId="0" applyFont="1" applyFill="1" applyAlignment="1">
      <alignment horizontal="left" vertical="center"/>
    </xf>
    <xf numFmtId="0" fontId="59" fillId="32" borderId="0" xfId="0" applyFont="1" applyFill="1" applyAlignment="1">
      <alignment horizontal="left" vertical="center"/>
    </xf>
    <xf numFmtId="0" fontId="36" fillId="31" borderId="0" xfId="0" applyFont="1" applyFill="1" applyAlignment="1">
      <alignment horizontal="left" vertical="center" wrapText="1"/>
    </xf>
    <xf numFmtId="0" fontId="36" fillId="0" borderId="15" xfId="0" applyFont="1" applyBorder="1" applyAlignment="1">
      <alignment horizontal="left" vertical="top" wrapText="1"/>
    </xf>
    <xf numFmtId="0" fontId="36" fillId="37" borderId="0" xfId="0" applyFont="1" applyFill="1" applyAlignment="1">
      <alignment horizontal="left" vertical="center"/>
    </xf>
    <xf numFmtId="0" fontId="26" fillId="30" borderId="11" xfId="0" applyFont="1" applyFill="1" applyBorder="1" applyAlignment="1">
      <alignment horizontal="center" vertical="center"/>
    </xf>
    <xf numFmtId="0" fontId="29" fillId="30" borderId="0" xfId="0" applyFont="1" applyFill="1" applyAlignment="1">
      <alignment horizontal="center" vertical="center"/>
    </xf>
    <xf numFmtId="0" fontId="26" fillId="0" borderId="0" xfId="0" applyFont="1" applyAlignment="1">
      <alignment horizontal="center" vertical="center"/>
    </xf>
    <xf numFmtId="0" fontId="0" fillId="30" borderId="0" xfId="0" applyFill="1" applyAlignment="1">
      <alignment horizontal="left" wrapText="1"/>
    </xf>
    <xf numFmtId="0" fontId="0" fillId="30" borderId="0" xfId="0" applyFill="1" applyAlignment="1">
      <alignment horizontal="left"/>
    </xf>
    <xf numFmtId="0" fontId="30" fillId="29" borderId="0" xfId="0" applyFont="1" applyFill="1" applyAlignment="1">
      <alignment horizontal="center" vertical="center"/>
    </xf>
    <xf numFmtId="0" fontId="29" fillId="30" borderId="0" xfId="0" applyFont="1" applyFill="1" applyAlignment="1">
      <alignment horizontal="center" vertical="center" wrapText="1"/>
    </xf>
    <xf numFmtId="0" fontId="26" fillId="30" borderId="13" xfId="0" applyFont="1" applyFill="1" applyBorder="1" applyAlignment="1">
      <alignment horizontal="center" vertical="center"/>
    </xf>
    <xf numFmtId="0" fontId="26" fillId="30" borderId="14" xfId="0" applyFont="1" applyFill="1" applyBorder="1" applyAlignment="1">
      <alignment horizontal="center" vertical="center"/>
    </xf>
    <xf numFmtId="0" fontId="29" fillId="29" borderId="0" xfId="0" applyFont="1" applyFill="1" applyAlignment="1">
      <alignment horizontal="center" vertical="center"/>
    </xf>
    <xf numFmtId="0" fontId="65" fillId="0" borderId="0" xfId="0" applyFont="1" applyAlignment="1">
      <alignment vertical="center"/>
    </xf>
    <xf numFmtId="0" fontId="65" fillId="0" borderId="0" xfId="0" applyFont="1" applyAlignment="1">
      <alignment horizontal="left" vertical="center"/>
    </xf>
  </cellXfs>
  <cellStyles count="42">
    <cellStyle name="20% - Accent1" xfId="20" builtinId="30" hidden="1"/>
    <cellStyle name="20% - Accent2" xfId="23" builtinId="34" hidden="1"/>
    <cellStyle name="20% - Accent3" xfId="26" builtinId="38" hidden="1"/>
    <cellStyle name="20% - Accent4" xfId="29" builtinId="42" hidden="1"/>
    <cellStyle name="20% - Accent5" xfId="32" builtinId="46" hidden="1"/>
    <cellStyle name="20% - Accent6" xfId="35" builtinId="50" hidden="1"/>
    <cellStyle name="40% - Accent1" xfId="21" builtinId="31" hidden="1"/>
    <cellStyle name="40% - Accent2" xfId="24" builtinId="35" hidden="1"/>
    <cellStyle name="40% - Accent3" xfId="27" builtinId="39" hidden="1"/>
    <cellStyle name="40% - Accent4" xfId="30" builtinId="43" hidden="1"/>
    <cellStyle name="40% - Accent5" xfId="33" builtinId="47" hidden="1"/>
    <cellStyle name="40% - Accent6" xfId="36" builtinId="51" hidden="1"/>
    <cellStyle name="60% - Accent1" xfId="22" builtinId="32" hidden="1"/>
    <cellStyle name="60% - Accent2" xfId="25" builtinId="36" hidden="1"/>
    <cellStyle name="60% - Accent3" xfId="28" builtinId="40" hidden="1"/>
    <cellStyle name="60% - Accent4" xfId="31" builtinId="44" hidden="1"/>
    <cellStyle name="60% - Accent5" xfId="34" builtinId="48" hidden="1"/>
    <cellStyle name="60% - Accent6" xfId="37" builtinId="52" hidden="1"/>
    <cellStyle name="Berekening" xfId="13" builtinId="22" hidden="1"/>
    <cellStyle name="Controlecel" xfId="15" builtinId="23" hidden="1"/>
    <cellStyle name="Gekoppelde cel" xfId="14" builtinId="24" hidden="1"/>
    <cellStyle name="Goed" xfId="8" builtinId="26" hidden="1"/>
    <cellStyle name="Invoer" xfId="11" builtinId="20" hidden="1"/>
    <cellStyle name="Kolumn" xfId="38" xr:uid="{00000000-0005-0000-0000-00001D000000}"/>
    <cellStyle name="Kop 1" xfId="4" builtinId="16" hidden="1"/>
    <cellStyle name="Kop 2" xfId="5" builtinId="17" hidden="1"/>
    <cellStyle name="Kop 3" xfId="6" builtinId="18" hidden="1"/>
    <cellStyle name="Kop 4" xfId="7" builtinId="19" hidden="1"/>
    <cellStyle name="Neutraal" xfId="10" builtinId="28" hidden="1"/>
    <cellStyle name="Notitie" xfId="17" builtinId="10" hidden="1"/>
    <cellStyle name="Ongeldig" xfId="9" builtinId="27" hidden="1"/>
    <cellStyle name="Percent 2" xfId="41" xr:uid="{00000000-0005-0000-0000-000024000000}"/>
    <cellStyle name="Procent" xfId="40" builtinId="5"/>
    <cellStyle name="Standaard" xfId="0" builtinId="0" customBuiltin="1"/>
    <cellStyle name="Summa" xfId="19" hidden="1" xr:uid="{00000000-0005-0000-0000-000025000000}"/>
    <cellStyle name="Tabelldata" xfId="2" xr:uid="{00000000-0005-0000-0000-000026000000}"/>
    <cellStyle name="Tabellrubrik" xfId="1" xr:uid="{00000000-0005-0000-0000-000027000000}"/>
    <cellStyle name="Titel" xfId="3" builtinId="15" hidden="1"/>
    <cellStyle name="Uitvoer" xfId="12" builtinId="21" hidden="1"/>
    <cellStyle name="Valuta" xfId="39" builtinId="4"/>
    <cellStyle name="Verklarende tekst" xfId="18" builtinId="53" hidden="1"/>
    <cellStyle name="Waarschuwingstekst" xfId="16" builtinId="11" hidden="1"/>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699419"/>
      <rgbColor rgb="00FFFFFF"/>
      <rgbColor rgb="00CFDF99"/>
      <rgbColor rgb="005F6062"/>
      <rgbColor rgb="00C7C8CA"/>
      <rgbColor rgb="005F6062"/>
      <rgbColor rgb="005F6062"/>
      <rgbColor rgb="005F6062"/>
      <rgbColor rgb="0097BE0D"/>
      <rgbColor rgb="00E85412"/>
      <rgbColor rgb="00ABABAD"/>
      <rgbColor rgb="005692C9"/>
      <rgbColor rgb="005F6062"/>
      <rgbColor rgb="00D5B076"/>
      <rgbColor rgb="005F6062"/>
      <rgbColor rgb="005F6062"/>
      <rgbColor rgb="0097BE0D"/>
      <rgbColor rgb="005692C9"/>
      <rgbColor rgb="00FFD300"/>
      <rgbColor rgb="00E85412"/>
      <rgbColor rgb="00C7C8CA"/>
      <rgbColor rgb="00D5B076"/>
      <rgbColor rgb="00699419"/>
      <rgbColor rgb="0000539F"/>
      <rgbColor rgb="0097BE0D"/>
      <rgbColor rgb="005692C9"/>
      <rgbColor rgb="00FFD300"/>
      <rgbColor rgb="00E85412"/>
      <rgbColor rgb="00C7C8CA"/>
      <rgbColor rgb="00D5B076"/>
      <rgbColor rgb="00699419"/>
      <rgbColor rgb="0000539F"/>
      <rgbColor rgb="005F6062"/>
      <rgbColor rgb="00A6A6A6"/>
      <rgbColor rgb="007F7F7F"/>
      <rgbColor rgb="00666666"/>
      <rgbColor rgb="00BFBFBF"/>
      <rgbColor rgb="00000000"/>
      <rgbColor rgb="00E5E5E5"/>
      <rgbColor rgb="004D4D4D"/>
      <rgbColor rgb="00E4E4E5"/>
      <rgbColor rgb="00EAD7BB"/>
      <rgbColor rgb="00B3C7E4"/>
      <rgbColor rgb="005F6062"/>
      <rgbColor rgb="00FFE896"/>
      <rgbColor rgb="00FFD300"/>
      <rgbColor rgb="005F6062"/>
      <rgbColor rgb="005F6062"/>
      <rgbColor rgb="00A66C00"/>
      <rgbColor rgb="00F6AF81"/>
      <rgbColor rgb="00BC2B16"/>
      <rgbColor rgb="0000539F"/>
      <rgbColor rgb="00FABB00"/>
      <rgbColor rgb="005F6062"/>
      <rgbColor rgb="005F6062"/>
      <rgbColor rgb="005F6062"/>
    </indexedColors>
    <mruColors>
      <color rgb="FF000000"/>
      <color rgb="FF993648"/>
      <color rgb="FFE3E0DB"/>
      <color rgb="FFEDE5CC"/>
      <color rgb="FFE3CFCE"/>
      <color rgb="FFFFDD71"/>
      <color rgb="FFD4E5D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theme" Target="theme/theme1.xml"/><Relationship Id="rId47"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tyles" Target="styles.xml"/><Relationship Id="rId48"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s>
</file>

<file path=xl/drawings/_rels/drawing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https://www.youtube.com/watch?v=ORIIVQhya68" TargetMode="External"/></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jpeg"/></Relationships>
</file>

<file path=xl/drawings/_rels/drawing6.xml.rels><?xml version="1.0" encoding="UTF-8" standalone="yes"?>
<Relationships xmlns="http://schemas.openxmlformats.org/package/2006/relationships"><Relationship Id="rId1" Type="http://schemas.openxmlformats.org/officeDocument/2006/relationships/image" Target="../media/image6.jpeg"/></Relationships>
</file>

<file path=xl/drawings/_rels/drawing7.xml.rels><?xml version="1.0" encoding="UTF-8" standalone="yes"?>
<Relationships xmlns="http://schemas.openxmlformats.org/package/2006/relationships"><Relationship Id="rId1" Type="http://schemas.openxmlformats.org/officeDocument/2006/relationships/image" Target="../media/image7.jpeg"/></Relationships>
</file>

<file path=xl/drawings/_rels/drawing8.xml.rels><?xml version="1.0" encoding="UTF-8" standalone="yes"?>
<Relationships xmlns="http://schemas.openxmlformats.org/package/2006/relationships"><Relationship Id="rId1" Type="http://schemas.openxmlformats.org/officeDocument/2006/relationships/image" Target="../media/image8.jpeg"/></Relationships>
</file>

<file path=xl/drawings/_rels/drawing9.xml.rels><?xml version="1.0" encoding="UTF-8" standalone="yes"?>
<Relationships xmlns="http://schemas.openxmlformats.org/package/2006/relationships"><Relationship Id="rId1" Type="http://schemas.openxmlformats.org/officeDocument/2006/relationships/image" Target="../media/image9.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22.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1.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1.png"/></Relationships>
</file>

<file path=xl/drawings/_rels/drawing24.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1.png"/></Relationships>
</file>

<file path=xl/drawings/_rels/drawing25.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1.png"/></Relationships>
</file>

<file path=xl/drawings/_rels/drawing26.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1.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0.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2.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3.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4.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5.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6.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7.xml.rels><?xml version="1.0" encoding="UTF-8" standalone="yes"?>
<Relationships xmlns="http://schemas.openxmlformats.org/package/2006/relationships"><Relationship Id="rId2" Type="http://schemas.openxmlformats.org/officeDocument/2006/relationships/image" Target="../media/image28.jpg"/><Relationship Id="rId1" Type="http://schemas.openxmlformats.org/officeDocument/2006/relationships/image" Target="../media/image21.png"/></Relationships>
</file>

<file path=xl/drawings/_rels/drawing38.xml.rels><?xml version="1.0" encoding="UTF-8" standalone="yes"?>
<Relationships xmlns="http://schemas.openxmlformats.org/package/2006/relationships"><Relationship Id="rId2" Type="http://schemas.openxmlformats.org/officeDocument/2006/relationships/image" Target="../media/image29.jpg"/><Relationship Id="rId1" Type="http://schemas.openxmlformats.org/officeDocument/2006/relationships/image" Target="../media/image21.png"/></Relationships>
</file>

<file path=xl/drawings/_rels/drawing39.xml.rels><?xml version="1.0" encoding="UTF-8" standalone="yes"?>
<Relationships xmlns="http://schemas.openxmlformats.org/package/2006/relationships"><Relationship Id="rId2" Type="http://schemas.openxmlformats.org/officeDocument/2006/relationships/image" Target="../media/image30.jp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114109</xdr:colOff>
      <xdr:row>58</xdr:row>
      <xdr:rowOff>36285</xdr:rowOff>
    </xdr:to>
    <xdr:pic>
      <xdr:nvPicPr>
        <xdr:cNvPr id="4" name="Afbeelding 3">
          <a:hlinkClick xmlns:r="http://schemas.openxmlformats.org/officeDocument/2006/relationships" r:id="rId1"/>
          <a:extLst>
            <a:ext uri="{FF2B5EF4-FFF2-40B4-BE49-F238E27FC236}">
              <a16:creationId xmlns:a16="http://schemas.microsoft.com/office/drawing/2014/main" id="{B1C5BDD5-3FD6-F25F-7CC6-77B359ED9B4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16896252" cy="95068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1769380</xdr:colOff>
      <xdr:row>13</xdr:row>
      <xdr:rowOff>400049</xdr:rowOff>
    </xdr:from>
    <xdr:to>
      <xdr:col>10</xdr:col>
      <xdr:colOff>65465</xdr:colOff>
      <xdr:row>22</xdr:row>
      <xdr:rowOff>12917</xdr:rowOff>
    </xdr:to>
    <xdr:pic>
      <xdr:nvPicPr>
        <xdr:cNvPr id="3" name="Afbeelding 2">
          <a:extLst>
            <a:ext uri="{FF2B5EF4-FFF2-40B4-BE49-F238E27FC236}">
              <a16:creationId xmlns:a16="http://schemas.microsoft.com/office/drawing/2014/main" id="{5A3176FB-6597-9D92-8362-E1F0A0337736}"/>
            </a:ext>
          </a:extLst>
        </xdr:cNvPr>
        <xdr:cNvPicPr>
          <a:picLocks noChangeAspect="1"/>
        </xdr:cNvPicPr>
      </xdr:nvPicPr>
      <xdr:blipFill>
        <a:blip xmlns:r="http://schemas.openxmlformats.org/officeDocument/2006/relationships" r:embed="rId1"/>
        <a:stretch>
          <a:fillRect/>
        </a:stretch>
      </xdr:blipFill>
      <xdr:spPr>
        <a:xfrm>
          <a:off x="10044019" y="3123348"/>
          <a:ext cx="3389178" cy="210049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7</xdr:col>
      <xdr:colOff>9526</xdr:colOff>
      <xdr:row>12</xdr:row>
      <xdr:rowOff>385943</xdr:rowOff>
    </xdr:from>
    <xdr:ext cx="3130197" cy="1951474"/>
    <xdr:pic>
      <xdr:nvPicPr>
        <xdr:cNvPr id="2" name="Afbeelding 1">
          <a:extLst>
            <a:ext uri="{FF2B5EF4-FFF2-40B4-BE49-F238E27FC236}">
              <a16:creationId xmlns:a16="http://schemas.microsoft.com/office/drawing/2014/main" id="{F0874069-F2E9-A243-92D4-1AE8F4EF3542}"/>
            </a:ext>
          </a:extLst>
        </xdr:cNvPr>
        <xdr:cNvPicPr>
          <a:picLocks noChangeAspect="1"/>
        </xdr:cNvPicPr>
      </xdr:nvPicPr>
      <xdr:blipFill>
        <a:blip xmlns:r="http://schemas.openxmlformats.org/officeDocument/2006/relationships" r:embed="rId1"/>
        <a:stretch>
          <a:fillRect/>
        </a:stretch>
      </xdr:blipFill>
      <xdr:spPr>
        <a:xfrm>
          <a:off x="4721226" y="2316343"/>
          <a:ext cx="3130197" cy="1951474"/>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twoCellAnchor editAs="oneCell">
    <xdr:from>
      <xdr:col>7</xdr:col>
      <xdr:colOff>47624</xdr:colOff>
      <xdr:row>14</xdr:row>
      <xdr:rowOff>390525</xdr:rowOff>
    </xdr:from>
    <xdr:to>
      <xdr:col>11</xdr:col>
      <xdr:colOff>9524</xdr:colOff>
      <xdr:row>22</xdr:row>
      <xdr:rowOff>8297</xdr:rowOff>
    </xdr:to>
    <xdr:pic>
      <xdr:nvPicPr>
        <xdr:cNvPr id="4" name="Afbeelding 3">
          <a:extLst>
            <a:ext uri="{FF2B5EF4-FFF2-40B4-BE49-F238E27FC236}">
              <a16:creationId xmlns:a16="http://schemas.microsoft.com/office/drawing/2014/main" id="{92FA8EA3-F64E-F4E2-9A2F-6F9F5FD62B4E}"/>
            </a:ext>
          </a:extLst>
        </xdr:cNvPr>
        <xdr:cNvPicPr>
          <a:picLocks noChangeAspect="1"/>
        </xdr:cNvPicPr>
      </xdr:nvPicPr>
      <xdr:blipFill>
        <a:blip xmlns:r="http://schemas.openxmlformats.org/officeDocument/2006/relationships" r:embed="rId1"/>
        <a:stretch>
          <a:fillRect/>
        </a:stretch>
      </xdr:blipFill>
      <xdr:spPr>
        <a:xfrm>
          <a:off x="9067799" y="3381375"/>
          <a:ext cx="3248025" cy="187519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7</xdr:col>
      <xdr:colOff>460375</xdr:colOff>
      <xdr:row>15</xdr:row>
      <xdr:rowOff>0</xdr:rowOff>
    </xdr:from>
    <xdr:ext cx="3273425" cy="2442999"/>
    <xdr:pic>
      <xdr:nvPicPr>
        <xdr:cNvPr id="2" name="Picture 9">
          <a:extLst>
            <a:ext uri="{FF2B5EF4-FFF2-40B4-BE49-F238E27FC236}">
              <a16:creationId xmlns:a16="http://schemas.microsoft.com/office/drawing/2014/main" id="{43036C72-5D5A-4773-BC36-065C59EEB09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347075" y="3594100"/>
          <a:ext cx="3273425" cy="2442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xml><?xml version="1.0" encoding="utf-8"?>
<xdr:wsDr xmlns:xdr="http://schemas.openxmlformats.org/drawingml/2006/spreadsheetDrawing" xmlns:a="http://schemas.openxmlformats.org/drawingml/2006/main">
  <xdr:oneCellAnchor>
    <xdr:from>
      <xdr:col>7</xdr:col>
      <xdr:colOff>66675</xdr:colOff>
      <xdr:row>15</xdr:row>
      <xdr:rowOff>0</xdr:rowOff>
    </xdr:from>
    <xdr:ext cx="3228975" cy="2409825"/>
    <xdr:pic>
      <xdr:nvPicPr>
        <xdr:cNvPr id="2" name="Picture 4">
          <a:extLst>
            <a:ext uri="{FF2B5EF4-FFF2-40B4-BE49-F238E27FC236}">
              <a16:creationId xmlns:a16="http://schemas.microsoft.com/office/drawing/2014/main" id="{518DA57C-71FE-4714-A669-A5EF39406A0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0525" y="2428875"/>
          <a:ext cx="32289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7.xml><?xml version="1.0" encoding="utf-8"?>
<xdr:wsDr xmlns:xdr="http://schemas.openxmlformats.org/drawingml/2006/spreadsheetDrawing" xmlns:a="http://schemas.openxmlformats.org/drawingml/2006/main">
  <xdr:oneCellAnchor>
    <xdr:from>
      <xdr:col>7</xdr:col>
      <xdr:colOff>76200</xdr:colOff>
      <xdr:row>15</xdr:row>
      <xdr:rowOff>0</xdr:rowOff>
    </xdr:from>
    <xdr:ext cx="3228975" cy="2409825"/>
    <xdr:pic>
      <xdr:nvPicPr>
        <xdr:cNvPr id="2" name="Picture 5">
          <a:extLst>
            <a:ext uri="{FF2B5EF4-FFF2-40B4-BE49-F238E27FC236}">
              <a16:creationId xmlns:a16="http://schemas.microsoft.com/office/drawing/2014/main" id="{4A379B9D-748C-498D-8930-70068BEF505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10050" y="2428875"/>
          <a:ext cx="32289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8.xml><?xml version="1.0" encoding="utf-8"?>
<xdr:wsDr xmlns:xdr="http://schemas.openxmlformats.org/drawingml/2006/spreadsheetDrawing" xmlns:a="http://schemas.openxmlformats.org/drawingml/2006/main">
  <xdr:oneCellAnchor>
    <xdr:from>
      <xdr:col>7</xdr:col>
      <xdr:colOff>381000</xdr:colOff>
      <xdr:row>18</xdr:row>
      <xdr:rowOff>0</xdr:rowOff>
    </xdr:from>
    <xdr:ext cx="3310450" cy="2451100"/>
    <xdr:pic>
      <xdr:nvPicPr>
        <xdr:cNvPr id="2" name="Picture 3">
          <a:extLst>
            <a:ext uri="{FF2B5EF4-FFF2-40B4-BE49-F238E27FC236}">
              <a16:creationId xmlns:a16="http://schemas.microsoft.com/office/drawing/2014/main" id="{FF06F47E-301F-4CA8-B7FE-22265FC39D8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305800" y="4318000"/>
          <a:ext cx="3310450" cy="245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xml><?xml version="1.0" encoding="utf-8"?>
<xdr:wsDr xmlns:xdr="http://schemas.openxmlformats.org/drawingml/2006/spreadsheetDrawing" xmlns:a="http://schemas.openxmlformats.org/drawingml/2006/main">
  <xdr:oneCellAnchor>
    <xdr:from>
      <xdr:col>7</xdr:col>
      <xdr:colOff>66675</xdr:colOff>
      <xdr:row>15</xdr:row>
      <xdr:rowOff>0</xdr:rowOff>
    </xdr:from>
    <xdr:ext cx="3228975" cy="2409825"/>
    <xdr:pic>
      <xdr:nvPicPr>
        <xdr:cNvPr id="2" name="Picture 5">
          <a:extLst>
            <a:ext uri="{FF2B5EF4-FFF2-40B4-BE49-F238E27FC236}">
              <a16:creationId xmlns:a16="http://schemas.microsoft.com/office/drawing/2014/main" id="{581997CE-EEAD-4639-A861-73DCF5E03FF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0525" y="2428875"/>
          <a:ext cx="32289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0.xml><?xml version="1.0" encoding="utf-8"?>
<xdr:wsDr xmlns:xdr="http://schemas.openxmlformats.org/drawingml/2006/spreadsheetDrawing" xmlns:a="http://schemas.openxmlformats.org/drawingml/2006/main">
  <xdr:oneCellAnchor>
    <xdr:from>
      <xdr:col>7</xdr:col>
      <xdr:colOff>57150</xdr:colOff>
      <xdr:row>15</xdr:row>
      <xdr:rowOff>0</xdr:rowOff>
    </xdr:from>
    <xdr:ext cx="3228975" cy="2409825"/>
    <xdr:pic>
      <xdr:nvPicPr>
        <xdr:cNvPr id="2" name="Picture 3">
          <a:extLst>
            <a:ext uri="{FF2B5EF4-FFF2-40B4-BE49-F238E27FC236}">
              <a16:creationId xmlns:a16="http://schemas.microsoft.com/office/drawing/2014/main" id="{C607280A-C455-4A7E-BCD1-782BF6FB382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191000" y="2428875"/>
          <a:ext cx="32289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1.xml><?xml version="1.0" encoding="utf-8"?>
<xdr:wsDr xmlns:xdr="http://schemas.openxmlformats.org/drawingml/2006/spreadsheetDrawing" xmlns:a="http://schemas.openxmlformats.org/drawingml/2006/main">
  <xdr:twoCellAnchor editAs="oneCell">
    <xdr:from>
      <xdr:col>7</xdr:col>
      <xdr:colOff>577979</xdr:colOff>
      <xdr:row>16</xdr:row>
      <xdr:rowOff>4712</xdr:rowOff>
    </xdr:from>
    <xdr:to>
      <xdr:col>12</xdr:col>
      <xdr:colOff>88901</xdr:colOff>
      <xdr:row>23</xdr:row>
      <xdr:rowOff>1503</xdr:rowOff>
    </xdr:to>
    <xdr:pic>
      <xdr:nvPicPr>
        <xdr:cNvPr id="3" name="Picture 2">
          <a:extLst>
            <a:ext uri="{FF2B5EF4-FFF2-40B4-BE49-F238E27FC236}">
              <a16:creationId xmlns:a16="http://schemas.microsoft.com/office/drawing/2014/main" id="{A74FC406-73DA-4603-B14C-ADFB34931974}"/>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9086979" y="3840112"/>
          <a:ext cx="3930522" cy="192719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6</xdr:col>
      <xdr:colOff>2032118</xdr:colOff>
      <xdr:row>11</xdr:row>
      <xdr:rowOff>91962</xdr:rowOff>
    </xdr:from>
    <xdr:to>
      <xdr:col>9</xdr:col>
      <xdr:colOff>635000</xdr:colOff>
      <xdr:row>18</xdr:row>
      <xdr:rowOff>1080</xdr:rowOff>
    </xdr:to>
    <xdr:pic>
      <xdr:nvPicPr>
        <xdr:cNvPr id="3" name="Afbeelding 2">
          <a:extLst>
            <a:ext uri="{FF2B5EF4-FFF2-40B4-BE49-F238E27FC236}">
              <a16:creationId xmlns:a16="http://schemas.microsoft.com/office/drawing/2014/main" id="{B58EC325-50FE-6248-A3A6-334F8E63A549}"/>
            </a:ext>
          </a:extLst>
        </xdr:cNvPr>
        <xdr:cNvPicPr>
          <a:picLocks noChangeAspect="1"/>
        </xdr:cNvPicPr>
      </xdr:nvPicPr>
      <xdr:blipFill>
        <a:blip xmlns:r="http://schemas.openxmlformats.org/officeDocument/2006/relationships" r:embed="rId1"/>
        <a:stretch>
          <a:fillRect/>
        </a:stretch>
      </xdr:blipFill>
      <xdr:spPr>
        <a:xfrm>
          <a:off x="10310637" y="2584925"/>
          <a:ext cx="3036122" cy="194347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7</xdr:col>
      <xdr:colOff>2</xdr:colOff>
      <xdr:row>11</xdr:row>
      <xdr:rowOff>258704</xdr:rowOff>
    </xdr:from>
    <xdr:to>
      <xdr:col>10</xdr:col>
      <xdr:colOff>559599</xdr:colOff>
      <xdr:row>18</xdr:row>
      <xdr:rowOff>256876</xdr:rowOff>
    </xdr:to>
    <xdr:pic>
      <xdr:nvPicPr>
        <xdr:cNvPr id="3" name="Afbeelding 2">
          <a:extLst>
            <a:ext uri="{FF2B5EF4-FFF2-40B4-BE49-F238E27FC236}">
              <a16:creationId xmlns:a16="http://schemas.microsoft.com/office/drawing/2014/main" id="{15A081B0-2408-ED48-80B0-23448CBEF105}"/>
            </a:ext>
          </a:extLst>
        </xdr:cNvPr>
        <xdr:cNvPicPr>
          <a:picLocks noChangeAspect="1"/>
        </xdr:cNvPicPr>
      </xdr:nvPicPr>
      <xdr:blipFill>
        <a:blip xmlns:r="http://schemas.openxmlformats.org/officeDocument/2006/relationships" r:embed="rId1"/>
        <a:stretch>
          <a:fillRect/>
        </a:stretch>
      </xdr:blipFill>
      <xdr:spPr>
        <a:xfrm>
          <a:off x="10312872" y="2975093"/>
          <a:ext cx="3628764" cy="206780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7</xdr:col>
      <xdr:colOff>0</xdr:colOff>
      <xdr:row>12</xdr:row>
      <xdr:rowOff>84189</xdr:rowOff>
    </xdr:from>
    <xdr:to>
      <xdr:col>10</xdr:col>
      <xdr:colOff>152871</xdr:colOff>
      <xdr:row>18</xdr:row>
      <xdr:rowOff>257837</xdr:rowOff>
    </xdr:to>
    <xdr:pic>
      <xdr:nvPicPr>
        <xdr:cNvPr id="3" name="Picture 2">
          <a:extLst>
            <a:ext uri="{FF2B5EF4-FFF2-40B4-BE49-F238E27FC236}">
              <a16:creationId xmlns:a16="http://schemas.microsoft.com/office/drawing/2014/main" id="{1F4154A6-E3C9-D44B-AE6B-EE7DECCB8511}"/>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0312870" y="2800578"/>
          <a:ext cx="3222038" cy="198457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7</xdr:col>
      <xdr:colOff>8090</xdr:colOff>
      <xdr:row>12</xdr:row>
      <xdr:rowOff>230743</xdr:rowOff>
    </xdr:from>
    <xdr:to>
      <xdr:col>10</xdr:col>
      <xdr:colOff>517406</xdr:colOff>
      <xdr:row>20</xdr:row>
      <xdr:rowOff>257575</xdr:rowOff>
    </xdr:to>
    <xdr:pic>
      <xdr:nvPicPr>
        <xdr:cNvPr id="3" name="Picture 2">
          <a:extLst>
            <a:ext uri="{FF2B5EF4-FFF2-40B4-BE49-F238E27FC236}">
              <a16:creationId xmlns:a16="http://schemas.microsoft.com/office/drawing/2014/main" id="{5850A37E-FDFA-4240-9A23-24EA63C1BEA8}"/>
            </a:ext>
          </a:extLst>
        </xdr:cNvPr>
        <xdr:cNvPicPr>
          <a:picLocks noChangeAspect="1"/>
        </xdr:cNvPicPr>
      </xdr:nvPicPr>
      <xdr:blipFill rotWithShape="1">
        <a:blip xmlns:r="http://schemas.openxmlformats.org/officeDocument/2006/relationships" r:embed="rId1"/>
        <a:srcRect l="565" t="2849" r="8105" b="13238"/>
        <a:stretch/>
      </xdr:blipFill>
      <xdr:spPr>
        <a:xfrm>
          <a:off x="10320960" y="3005928"/>
          <a:ext cx="3578483" cy="224933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6</xdr:col>
      <xdr:colOff>2028048</xdr:colOff>
      <xdr:row>16</xdr:row>
      <xdr:rowOff>376296</xdr:rowOff>
    </xdr:from>
    <xdr:to>
      <xdr:col>12</xdr:col>
      <xdr:colOff>110817</xdr:colOff>
      <xdr:row>26</xdr:row>
      <xdr:rowOff>246662</xdr:rowOff>
    </xdr:to>
    <xdr:pic>
      <xdr:nvPicPr>
        <xdr:cNvPr id="3" name="Picture 2">
          <a:extLst>
            <a:ext uri="{FF2B5EF4-FFF2-40B4-BE49-F238E27FC236}">
              <a16:creationId xmlns:a16="http://schemas.microsoft.com/office/drawing/2014/main" id="{E5454E90-ED31-BE48-99C1-26CAC5BFFA88}"/>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2402" t="17479" r="37" b="-238"/>
        <a:stretch/>
      </xdr:blipFill>
      <xdr:spPr>
        <a:xfrm>
          <a:off x="10306567" y="3986389"/>
          <a:ext cx="4526843" cy="271610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6</xdr:col>
      <xdr:colOff>2022593</xdr:colOff>
      <xdr:row>12</xdr:row>
      <xdr:rowOff>376296</xdr:rowOff>
    </xdr:from>
    <xdr:to>
      <xdr:col>9</xdr:col>
      <xdr:colOff>659578</xdr:colOff>
      <xdr:row>21</xdr:row>
      <xdr:rowOff>3845</xdr:rowOff>
    </xdr:to>
    <xdr:pic>
      <xdr:nvPicPr>
        <xdr:cNvPr id="3" name="Picture 2">
          <a:extLst>
            <a:ext uri="{FF2B5EF4-FFF2-40B4-BE49-F238E27FC236}">
              <a16:creationId xmlns:a16="http://schemas.microsoft.com/office/drawing/2014/main" id="{25339D75-55B1-954A-91B9-63199DBD31D8}"/>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0301112" y="3092685"/>
          <a:ext cx="3070225" cy="221458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6</xdr:col>
      <xdr:colOff>2034350</xdr:colOff>
      <xdr:row>16</xdr:row>
      <xdr:rowOff>124536</xdr:rowOff>
    </xdr:from>
    <xdr:to>
      <xdr:col>10</xdr:col>
      <xdr:colOff>599721</xdr:colOff>
      <xdr:row>24</xdr:row>
      <xdr:rowOff>250584</xdr:rowOff>
    </xdr:to>
    <xdr:pic>
      <xdr:nvPicPr>
        <xdr:cNvPr id="3" name="Picture 2">
          <a:extLst>
            <a:ext uri="{FF2B5EF4-FFF2-40B4-BE49-F238E27FC236}">
              <a16:creationId xmlns:a16="http://schemas.microsoft.com/office/drawing/2014/main" id="{631548A4-F51C-BB43-A470-AF22B04AE9B4}"/>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0312869" y="3922777"/>
          <a:ext cx="3668889" cy="230151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6</xdr:col>
      <xdr:colOff>2022591</xdr:colOff>
      <xdr:row>12</xdr:row>
      <xdr:rowOff>280494</xdr:rowOff>
    </xdr:from>
    <xdr:to>
      <xdr:col>10</xdr:col>
      <xdr:colOff>105832</xdr:colOff>
      <xdr:row>20</xdr:row>
      <xdr:rowOff>2470</xdr:rowOff>
    </xdr:to>
    <xdr:pic>
      <xdr:nvPicPr>
        <xdr:cNvPr id="3" name="Picture 2">
          <a:extLst>
            <a:ext uri="{FF2B5EF4-FFF2-40B4-BE49-F238E27FC236}">
              <a16:creationId xmlns:a16="http://schemas.microsoft.com/office/drawing/2014/main" id="{C0D9A32A-B440-384B-8618-7B1A7D3E5EBA}"/>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1656" r="13497"/>
        <a:stretch/>
      </xdr:blipFill>
      <xdr:spPr>
        <a:xfrm>
          <a:off x="10301110" y="2996883"/>
          <a:ext cx="3186759" cy="205030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7</xdr:col>
      <xdr:colOff>1</xdr:colOff>
      <xdr:row>14</xdr:row>
      <xdr:rowOff>388055</xdr:rowOff>
    </xdr:from>
    <xdr:to>
      <xdr:col>9</xdr:col>
      <xdr:colOff>35278</xdr:colOff>
      <xdr:row>21</xdr:row>
      <xdr:rowOff>238666</xdr:rowOff>
    </xdr:to>
    <xdr:pic>
      <xdr:nvPicPr>
        <xdr:cNvPr id="3" name="Picture 2">
          <a:extLst>
            <a:ext uri="{FF2B5EF4-FFF2-40B4-BE49-F238E27FC236}">
              <a16:creationId xmlns:a16="http://schemas.microsoft.com/office/drawing/2014/main" id="{E005BC25-B758-9141-9F63-7C5D0AD988E4}"/>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2691" r="1156" b="1176"/>
        <a:stretch/>
      </xdr:blipFill>
      <xdr:spPr>
        <a:xfrm>
          <a:off x="10312871" y="3551296"/>
          <a:ext cx="2434166" cy="1920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1397000</xdr:colOff>
      <xdr:row>0</xdr:row>
      <xdr:rowOff>19050</xdr:rowOff>
    </xdr:from>
    <xdr:to>
      <xdr:col>4</xdr:col>
      <xdr:colOff>304184</xdr:colOff>
      <xdr:row>8</xdr:row>
      <xdr:rowOff>119200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562350" y="19050"/>
          <a:ext cx="1669434" cy="137015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2</xdr:colOff>
      <xdr:row>0</xdr:row>
      <xdr:rowOff>139701</xdr:rowOff>
    </xdr:from>
    <xdr:to>
      <xdr:col>3</xdr:col>
      <xdr:colOff>598942</xdr:colOff>
      <xdr:row>8</xdr:row>
      <xdr:rowOff>57701</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165352" y="139701"/>
          <a:ext cx="2751590" cy="1188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1003300</xdr:colOff>
      <xdr:row>0</xdr:row>
      <xdr:rowOff>0</xdr:rowOff>
    </xdr:from>
    <xdr:to>
      <xdr:col>4</xdr:col>
      <xdr:colOff>88093</xdr:colOff>
      <xdr:row>8</xdr:row>
      <xdr:rowOff>134000</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168650" y="0"/>
          <a:ext cx="1847043" cy="1404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723913</xdr:colOff>
      <xdr:row>0</xdr:row>
      <xdr:rowOff>44451</xdr:rowOff>
    </xdr:from>
    <xdr:to>
      <xdr:col>3</xdr:col>
      <xdr:colOff>428700</xdr:colOff>
      <xdr:row>8</xdr:row>
      <xdr:rowOff>106451</xdr:rowOff>
    </xdr:to>
    <xdr:pic>
      <xdr:nvPicPr>
        <xdr:cNvPr id="8" name="Picture 7">
          <a:extLst>
            <a:ext uri="{FF2B5EF4-FFF2-40B4-BE49-F238E27FC236}">
              <a16:creationId xmlns:a16="http://schemas.microsoft.com/office/drawing/2014/main" id="{00000000-0008-0000-0400-000008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889263" y="44451"/>
          <a:ext cx="1857437" cy="1332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28575</xdr:colOff>
      <xdr:row>47</xdr:row>
      <xdr:rowOff>66676</xdr:rowOff>
    </xdr:from>
    <xdr:to>
      <xdr:col>1</xdr:col>
      <xdr:colOff>38101</xdr:colOff>
      <xdr:row>51</xdr:row>
      <xdr:rowOff>85726</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00976"/>
          <a:ext cx="619126" cy="660400"/>
        </a:xfrm>
        <a:prstGeom prst="rect">
          <a:avLst/>
        </a:prstGeom>
      </xdr:spPr>
    </xdr:pic>
    <xdr:clientData/>
  </xdr:twoCellAnchor>
  <xdr:twoCellAnchor editAs="oneCell">
    <xdr:from>
      <xdr:col>2</xdr:col>
      <xdr:colOff>298450</xdr:colOff>
      <xdr:row>0</xdr:row>
      <xdr:rowOff>95251</xdr:rowOff>
    </xdr:from>
    <xdr:to>
      <xdr:col>4</xdr:col>
      <xdr:colOff>365323</xdr:colOff>
      <xdr:row>7</xdr:row>
      <xdr:rowOff>136001</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463800" y="95251"/>
          <a:ext cx="2829123" cy="1152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00976"/>
          <a:ext cx="619126" cy="660400"/>
        </a:xfrm>
        <a:prstGeom prst="rect">
          <a:avLst/>
        </a:prstGeom>
      </xdr:spPr>
    </xdr:pic>
    <xdr:clientData/>
  </xdr:twoCellAnchor>
  <xdr:twoCellAnchor editAs="oneCell">
    <xdr:from>
      <xdr:col>2</xdr:col>
      <xdr:colOff>1530353</xdr:colOff>
      <xdr:row>0</xdr:row>
      <xdr:rowOff>57150</xdr:rowOff>
    </xdr:from>
    <xdr:to>
      <xdr:col>5</xdr:col>
      <xdr:colOff>396458</xdr:colOff>
      <xdr:row>8</xdr:row>
      <xdr:rowOff>119150</xdr:rowOff>
    </xdr:to>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695703" y="57150"/>
          <a:ext cx="2237955" cy="13320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18376"/>
          <a:ext cx="619126" cy="6604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28575</xdr:colOff>
      <xdr:row>41</xdr:row>
      <xdr:rowOff>66676</xdr:rowOff>
    </xdr:from>
    <xdr:to>
      <xdr:col>1</xdr:col>
      <xdr:colOff>38101</xdr:colOff>
      <xdr:row>45</xdr:row>
      <xdr:rowOff>85726</xdr:rowOff>
    </xdr:to>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18376"/>
          <a:ext cx="619126" cy="6604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28575</xdr:colOff>
      <xdr:row>41</xdr:row>
      <xdr:rowOff>66676</xdr:rowOff>
    </xdr:from>
    <xdr:to>
      <xdr:col>1</xdr:col>
      <xdr:colOff>38101</xdr:colOff>
      <xdr:row>45</xdr:row>
      <xdr:rowOff>85726</xdr:rowOff>
    </xdr:to>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18376"/>
          <a:ext cx="619126" cy="6604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28575</xdr:colOff>
      <xdr:row>41</xdr:row>
      <xdr:rowOff>66676</xdr:rowOff>
    </xdr:from>
    <xdr:to>
      <xdr:col>1</xdr:col>
      <xdr:colOff>38101</xdr:colOff>
      <xdr:row>45</xdr:row>
      <xdr:rowOff>85726</xdr:rowOff>
    </xdr:to>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72351"/>
          <a:ext cx="619126" cy="66675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28575</xdr:colOff>
      <xdr:row>40</xdr:row>
      <xdr:rowOff>66676</xdr:rowOff>
    </xdr:from>
    <xdr:to>
      <xdr:col>1</xdr:col>
      <xdr:colOff>38101</xdr:colOff>
      <xdr:row>44</xdr:row>
      <xdr:rowOff>85726</xdr:rowOff>
    </xdr:to>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724776"/>
          <a:ext cx="619126" cy="666750"/>
        </a:xfrm>
        <a:prstGeom prst="rect">
          <a:avLst/>
        </a:prstGeom>
      </xdr:spPr>
    </xdr:pic>
    <xdr:clientData/>
  </xdr:twoCellAnchor>
  <xdr:twoCellAnchor>
    <xdr:from>
      <xdr:col>1</xdr:col>
      <xdr:colOff>9525</xdr:colOff>
      <xdr:row>45</xdr:row>
      <xdr:rowOff>19050</xdr:rowOff>
    </xdr:from>
    <xdr:to>
      <xdr:col>7</xdr:col>
      <xdr:colOff>342900</xdr:colOff>
      <xdr:row>62</xdr:row>
      <xdr:rowOff>38100</xdr:rowOff>
    </xdr:to>
    <xdr:sp macro="" textlink="">
      <xdr:nvSpPr>
        <xdr:cNvPr id="4" name="Rectangle: Rounded Corners 3">
          <a:extLst>
            <a:ext uri="{FF2B5EF4-FFF2-40B4-BE49-F238E27FC236}">
              <a16:creationId xmlns:a16="http://schemas.microsoft.com/office/drawing/2014/main" id="{00000000-0008-0000-1200-000004000000}"/>
            </a:ext>
          </a:extLst>
        </xdr:cNvPr>
        <xdr:cNvSpPr/>
      </xdr:nvSpPr>
      <xdr:spPr>
        <a:xfrm>
          <a:off x="619125" y="9182100"/>
          <a:ext cx="5591175" cy="2771775"/>
        </a:xfrm>
        <a:prstGeom prst="roundRect">
          <a:avLst/>
        </a:prstGeom>
        <a:blipFill dpi="0" rotWithShape="1">
          <a:blip xmlns:r="http://schemas.openxmlformats.org/officeDocument/2006/relationships" r:embed="rId2">
            <a:extLst>
              <a:ext uri="{28A0092B-C50C-407E-A947-70E740481C1C}">
                <a14:useLocalDpi xmlns:a14="http://schemas.microsoft.com/office/drawing/2010/main"/>
              </a:ext>
            </a:extLst>
          </a:blip>
          <a:srcRect/>
          <a:stretch>
            <a:fillRect/>
          </a:stretch>
        </a:blip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28575</xdr:colOff>
      <xdr:row>40</xdr:row>
      <xdr:rowOff>66676</xdr:rowOff>
    </xdr:from>
    <xdr:to>
      <xdr:col>1</xdr:col>
      <xdr:colOff>38101</xdr:colOff>
      <xdr:row>44</xdr:row>
      <xdr:rowOff>85726</xdr:rowOff>
    </xdr:to>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8420101"/>
          <a:ext cx="619126" cy="666750"/>
        </a:xfrm>
        <a:prstGeom prst="rect">
          <a:avLst/>
        </a:prstGeom>
      </xdr:spPr>
    </xdr:pic>
    <xdr:clientData/>
  </xdr:twoCellAnchor>
  <xdr:twoCellAnchor>
    <xdr:from>
      <xdr:col>1</xdr:col>
      <xdr:colOff>9525</xdr:colOff>
      <xdr:row>45</xdr:row>
      <xdr:rowOff>9525</xdr:rowOff>
    </xdr:from>
    <xdr:to>
      <xdr:col>7</xdr:col>
      <xdr:colOff>342900</xdr:colOff>
      <xdr:row>62</xdr:row>
      <xdr:rowOff>28575</xdr:rowOff>
    </xdr:to>
    <xdr:sp macro="" textlink="">
      <xdr:nvSpPr>
        <xdr:cNvPr id="6" name="Rectangle: Rounded Corners 5">
          <a:extLst>
            <a:ext uri="{FF2B5EF4-FFF2-40B4-BE49-F238E27FC236}">
              <a16:creationId xmlns:a16="http://schemas.microsoft.com/office/drawing/2014/main" id="{00000000-0008-0000-1300-000006000000}"/>
            </a:ext>
          </a:extLst>
        </xdr:cNvPr>
        <xdr:cNvSpPr/>
      </xdr:nvSpPr>
      <xdr:spPr>
        <a:xfrm>
          <a:off x="619125" y="9172575"/>
          <a:ext cx="5591175" cy="2771775"/>
        </a:xfrm>
        <a:prstGeom prst="roundRect">
          <a:avLst/>
        </a:prstGeom>
        <a:blipFill dpi="0" rotWithShape="1">
          <a:blip xmlns:r="http://schemas.openxmlformats.org/officeDocument/2006/relationships" r:embed="rId2">
            <a:extLst>
              <a:ext uri="{28A0092B-C50C-407E-A947-70E740481C1C}">
                <a14:useLocalDpi xmlns:a14="http://schemas.microsoft.com/office/drawing/2010/main"/>
              </a:ext>
            </a:extLst>
          </a:blip>
          <a:srcRect/>
          <a:stretch>
            <a:fillRect/>
          </a:stretch>
        </a:blip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28575</xdr:colOff>
      <xdr:row>40</xdr:row>
      <xdr:rowOff>66676</xdr:rowOff>
    </xdr:from>
    <xdr:to>
      <xdr:col>1</xdr:col>
      <xdr:colOff>38101</xdr:colOff>
      <xdr:row>44</xdr:row>
      <xdr:rowOff>85726</xdr:rowOff>
    </xdr:to>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210426"/>
          <a:ext cx="619126" cy="666750"/>
        </a:xfrm>
        <a:prstGeom prst="rect">
          <a:avLst/>
        </a:prstGeom>
      </xdr:spPr>
    </xdr:pic>
    <xdr:clientData/>
  </xdr:twoCellAnchor>
  <xdr:twoCellAnchor>
    <xdr:from>
      <xdr:col>1</xdr:col>
      <xdr:colOff>9525</xdr:colOff>
      <xdr:row>45</xdr:row>
      <xdr:rowOff>9525</xdr:rowOff>
    </xdr:from>
    <xdr:to>
      <xdr:col>7</xdr:col>
      <xdr:colOff>342900</xdr:colOff>
      <xdr:row>62</xdr:row>
      <xdr:rowOff>28575</xdr:rowOff>
    </xdr:to>
    <xdr:sp macro="" textlink="">
      <xdr:nvSpPr>
        <xdr:cNvPr id="3" name="Rectangle: Rounded Corners 2">
          <a:extLst>
            <a:ext uri="{FF2B5EF4-FFF2-40B4-BE49-F238E27FC236}">
              <a16:creationId xmlns:a16="http://schemas.microsoft.com/office/drawing/2014/main" id="{00000000-0008-0000-1400-000003000000}"/>
            </a:ext>
          </a:extLst>
        </xdr:cNvPr>
        <xdr:cNvSpPr/>
      </xdr:nvSpPr>
      <xdr:spPr>
        <a:xfrm>
          <a:off x="619125" y="7962900"/>
          <a:ext cx="5591175" cy="2771775"/>
        </a:xfrm>
        <a:prstGeom prst="roundRect">
          <a:avLst/>
        </a:prstGeom>
        <a:blipFill dpi="0" rotWithShape="1">
          <a:blip xmlns:r="http://schemas.openxmlformats.org/officeDocument/2006/relationships" r:embed="rId2">
            <a:extLst>
              <a:ext uri="{28A0092B-C50C-407E-A947-70E740481C1C}">
                <a14:useLocalDpi xmlns:a14="http://schemas.microsoft.com/office/drawing/2010/main"/>
              </a:ext>
            </a:extLst>
          </a:blip>
          <a:srcRect/>
          <a:stretch>
            <a:fillRect/>
          </a:stretch>
        </a:blip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wsDr>
</file>

<file path=xl/theme/theme1.xml><?xml version="1.0" encoding="utf-8"?>
<a:theme xmlns:a="http://schemas.openxmlformats.org/drawingml/2006/main" name="Office-tema">
  <a:themeElements>
    <a:clrScheme name="Lantmännen">
      <a:dk1>
        <a:srgbClr val="5F6062"/>
      </a:dk1>
      <a:lt1>
        <a:srgbClr val="FFFFFF"/>
      </a:lt1>
      <a:dk2>
        <a:srgbClr val="F8F1E6"/>
      </a:dk2>
      <a:lt2>
        <a:srgbClr val="009FE3"/>
      </a:lt2>
      <a:accent1>
        <a:srgbClr val="3AAA35"/>
      </a:accent1>
      <a:accent2>
        <a:srgbClr val="009636"/>
      </a:accent2>
      <a:accent3>
        <a:srgbClr val="85BE4C"/>
      </a:accent3>
      <a:accent4>
        <a:srgbClr val="008834"/>
      </a:accent4>
      <a:accent5>
        <a:srgbClr val="B2CF67"/>
      </a:accent5>
      <a:accent6>
        <a:srgbClr val="DBE283"/>
      </a:accent6>
      <a:hlink>
        <a:srgbClr val="5F6062"/>
      </a:hlink>
      <a:folHlink>
        <a:srgbClr val="5F6062"/>
      </a:folHlink>
    </a:clrScheme>
    <a:fontScheme name="Lanmännen - Arial">
      <a:majorFont>
        <a:latin typeface="Arial"/>
        <a:ea typeface=""/>
        <a:cs typeface=""/>
      </a:majorFont>
      <a:minorFont>
        <a:latin typeface="Arial"/>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7.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8.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9.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0.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2.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13.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15.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16.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7.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8.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19.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20.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1.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22.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2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DD9100-470F-488E-B2DB-551BD0897442}">
  <sheetPr>
    <tabColor theme="6" tint="0.79998168889431442"/>
  </sheetPr>
  <dimension ref="A1"/>
  <sheetViews>
    <sheetView showGridLines="0" showRowColHeaders="0" zoomScale="70" zoomScaleNormal="70" workbookViewId="0">
      <selection activeCell="E71" sqref="E71"/>
    </sheetView>
  </sheetViews>
  <sheetFormatPr baseColWidth="10" defaultColWidth="8.83203125" defaultRowHeight="13"/>
  <sheetData/>
  <pageMargins left="0.75" right="0.75" top="1" bottom="1" header="0.5" footer="0.5"/>
  <pageSetup paperSize="9" orientation="portrait" horizontalDpi="0" verticalDpi="0"/>
  <headerFooter alignWithMargins="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78F8C1-8669-4D14-B118-84EB12589850}">
  <sheetPr>
    <tabColor theme="4" tint="0.79998168889431442"/>
  </sheetPr>
  <dimension ref="A1:L37"/>
  <sheetViews>
    <sheetView zoomScale="97" zoomScaleNormal="130" workbookViewId="0">
      <selection activeCell="J10" sqref="J10"/>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342</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292</v>
      </c>
      <c r="C4" s="127"/>
      <c r="D4" s="128" t="s">
        <v>291</v>
      </c>
      <c r="E4" s="128"/>
      <c r="F4" s="89" t="s">
        <v>290</v>
      </c>
      <c r="G4" s="90" t="s">
        <v>289</v>
      </c>
      <c r="H4" s="90" t="s">
        <v>65</v>
      </c>
      <c r="I4" s="88"/>
      <c r="J4" s="86"/>
      <c r="K4" s="86"/>
      <c r="L4" s="86"/>
    </row>
    <row r="5" spans="1:12" ht="18" customHeight="1">
      <c r="A5" s="88"/>
      <c r="B5" s="91" t="s">
        <v>333</v>
      </c>
      <c r="C5" s="91"/>
      <c r="D5" s="92">
        <v>1</v>
      </c>
      <c r="E5" s="92"/>
      <c r="F5" s="93" t="s">
        <v>2</v>
      </c>
      <c r="G5" s="94" t="e">
        <f>VLOOKUP(B5,'&gt;&gt; Ingrédient prix'!$B$3:$D$232,3,0)</f>
        <v>#N/A</v>
      </c>
      <c r="H5" s="94" t="e">
        <f t="shared" ref="H5:H10" si="0">G5*D5</f>
        <v>#N/A</v>
      </c>
      <c r="I5" s="88"/>
      <c r="J5" s="86"/>
      <c r="K5" s="86"/>
      <c r="L5" s="86"/>
    </row>
    <row r="6" spans="1:12" ht="18" customHeight="1">
      <c r="A6" s="88"/>
      <c r="B6" s="91" t="s">
        <v>334</v>
      </c>
      <c r="C6" s="91"/>
      <c r="D6" s="93">
        <v>6</v>
      </c>
      <c r="E6" s="93"/>
      <c r="F6" s="93" t="s">
        <v>2</v>
      </c>
      <c r="G6" s="94" t="e">
        <f>VLOOKUP(B6,'&gt;&gt; Ingrédient prix'!$B$3:$D$232,3,0)</f>
        <v>#N/A</v>
      </c>
      <c r="H6" s="94" t="e">
        <f t="shared" si="0"/>
        <v>#N/A</v>
      </c>
      <c r="I6" s="88"/>
      <c r="J6" s="86"/>
      <c r="K6" s="86"/>
      <c r="L6" s="86"/>
    </row>
    <row r="7" spans="1:12" ht="18" customHeight="1">
      <c r="A7" s="88"/>
      <c r="B7" s="91" t="s">
        <v>13</v>
      </c>
      <c r="C7" s="91"/>
      <c r="D7" s="93">
        <v>0.04</v>
      </c>
      <c r="E7" s="93"/>
      <c r="F7" s="93" t="e">
        <f>VLOOKUP(B7,'&gt;&gt; Ingrédient prix'!$B$3:$D$232,2,0)</f>
        <v>#N/A</v>
      </c>
      <c r="G7" s="94" t="e">
        <f>VLOOKUP(B7,'&gt;&gt; Ingrédient prix'!$B$3:$D$232,3,0)</f>
        <v>#N/A</v>
      </c>
      <c r="H7" s="94" t="e">
        <f t="shared" si="0"/>
        <v>#N/A</v>
      </c>
      <c r="I7" s="88"/>
      <c r="J7" s="86"/>
      <c r="K7" s="86"/>
      <c r="L7" s="86"/>
    </row>
    <row r="8" spans="1:12" ht="18" customHeight="1">
      <c r="A8" s="88"/>
      <c r="B8" s="91" t="s">
        <v>273</v>
      </c>
      <c r="C8" s="91"/>
      <c r="D8" s="93">
        <v>1.4999999999999999E-2</v>
      </c>
      <c r="E8" s="93"/>
      <c r="F8" s="93" t="e">
        <f>VLOOKUP(B8,'&gt;&gt; Ingrédient prix'!$B$3:$D$232,2,0)</f>
        <v>#N/A</v>
      </c>
      <c r="G8" s="94" t="e">
        <f>VLOOKUP(B8,'&gt;&gt; Ingrédient prix'!$B$3:$D$232,3,0)</f>
        <v>#N/A</v>
      </c>
      <c r="H8" s="94" t="e">
        <f t="shared" si="0"/>
        <v>#N/A</v>
      </c>
      <c r="I8" s="88"/>
      <c r="J8" s="86"/>
      <c r="K8" s="86"/>
      <c r="L8" s="86"/>
    </row>
    <row r="9" spans="1:12" ht="18" customHeight="1">
      <c r="A9" s="88"/>
      <c r="B9" s="91" t="s">
        <v>327</v>
      </c>
      <c r="C9" s="91"/>
      <c r="D9" s="93">
        <v>0.2</v>
      </c>
      <c r="E9" s="93"/>
      <c r="F9" s="93" t="s">
        <v>1</v>
      </c>
      <c r="G9" s="94" t="e">
        <f>VLOOKUP(B9,'&gt;&gt; Ingrédient prix'!$B$3:$D$232,3,0)</f>
        <v>#N/A</v>
      </c>
      <c r="H9" s="94" t="e">
        <f t="shared" si="0"/>
        <v>#N/A</v>
      </c>
      <c r="I9" s="88"/>
      <c r="J9" s="86"/>
      <c r="K9" s="86"/>
      <c r="L9" s="86"/>
    </row>
    <row r="10" spans="1:12" ht="18" customHeight="1">
      <c r="A10" s="88"/>
      <c r="B10" s="91" t="s">
        <v>328</v>
      </c>
      <c r="C10" s="91"/>
      <c r="D10" s="93">
        <v>1.4999999999999999E-2</v>
      </c>
      <c r="E10" s="93"/>
      <c r="F10" s="93" t="s">
        <v>338</v>
      </c>
      <c r="G10" s="94" t="e">
        <f>VLOOKUP(B10,'&gt;&gt; Ingrédient prix'!$B$3:$D$232,3,0)</f>
        <v>#N/A</v>
      </c>
      <c r="H10" s="94" t="e">
        <f t="shared" si="0"/>
        <v>#N/A</v>
      </c>
      <c r="I10" s="88"/>
      <c r="J10" s="86"/>
      <c r="K10" s="86"/>
      <c r="L10" s="86"/>
    </row>
    <row r="11" spans="1:12" ht="18" customHeight="1">
      <c r="A11" s="88"/>
      <c r="B11" s="91"/>
      <c r="C11" s="91"/>
      <c r="D11" s="93"/>
      <c r="E11" s="93"/>
      <c r="F11" s="93"/>
      <c r="G11" s="94"/>
      <c r="H11" s="94"/>
      <c r="I11" s="88"/>
      <c r="J11" s="86"/>
      <c r="K11" s="86"/>
      <c r="L11" s="86"/>
    </row>
    <row r="12" spans="1:12" ht="18" customHeight="1">
      <c r="A12" s="88"/>
      <c r="B12" s="91"/>
      <c r="C12" s="91"/>
      <c r="D12" s="93"/>
      <c r="E12" s="93"/>
      <c r="F12" s="93"/>
      <c r="G12" s="94"/>
      <c r="H12" s="94"/>
      <c r="I12" s="88"/>
      <c r="J12" s="86"/>
      <c r="K12" s="86"/>
      <c r="L12" s="86"/>
    </row>
    <row r="13" spans="1:12" ht="18" hidden="1" customHeight="1">
      <c r="A13" s="88"/>
      <c r="B13" s="91" t="s">
        <v>270</v>
      </c>
      <c r="C13" s="91"/>
      <c r="D13" s="86"/>
      <c r="E13" s="93"/>
      <c r="F13" s="93" t="e">
        <f>VLOOKUP(B13,'&gt;&gt; Ingrédient prix'!$B$3:$D$232,2,0)</f>
        <v>#N/A</v>
      </c>
      <c r="G13" s="94" t="e">
        <f>VLOOKUP(B13,'&gt;&gt; Ingrédient prix'!$B$3:$D$232,3,0)</f>
        <v>#N/A</v>
      </c>
      <c r="H13" s="94" t="e">
        <f>G13*#REF!</f>
        <v>#N/A</v>
      </c>
      <c r="I13" s="88"/>
      <c r="J13" s="86"/>
      <c r="K13" s="86"/>
      <c r="L13" s="86"/>
    </row>
    <row r="14" spans="1:12" ht="32" customHeight="1">
      <c r="A14" s="88"/>
      <c r="B14" s="88"/>
      <c r="C14" s="88"/>
      <c r="D14" s="88"/>
      <c r="E14" s="88"/>
      <c r="F14" s="88"/>
      <c r="G14" s="88"/>
      <c r="H14" s="88"/>
      <c r="I14" s="88"/>
      <c r="J14" s="86"/>
      <c r="K14" s="86"/>
      <c r="L14" s="86"/>
    </row>
    <row r="15" spans="1:12" ht="32" customHeight="1">
      <c r="A15" s="129" t="s">
        <v>295</v>
      </c>
      <c r="B15" s="130"/>
      <c r="C15" s="130"/>
      <c r="D15" s="130"/>
      <c r="E15" s="130"/>
      <c r="F15" s="130"/>
      <c r="G15" s="130"/>
      <c r="H15" s="130"/>
      <c r="I15" s="130"/>
      <c r="J15" s="86"/>
      <c r="K15" s="86"/>
      <c r="L15" s="86"/>
    </row>
    <row r="16" spans="1:12" ht="20" customHeight="1">
      <c r="A16" s="116" t="s">
        <v>24</v>
      </c>
      <c r="B16" s="122" t="s">
        <v>336</v>
      </c>
      <c r="C16" s="122"/>
      <c r="D16" s="122"/>
      <c r="E16" s="122"/>
      <c r="F16" s="122"/>
      <c r="G16" s="122"/>
      <c r="H16" s="97"/>
      <c r="I16" s="97"/>
      <c r="J16" s="86"/>
      <c r="K16" s="86"/>
      <c r="L16" s="86"/>
    </row>
    <row r="17" spans="1:12" ht="20" customHeight="1">
      <c r="A17" s="116" t="s">
        <v>25</v>
      </c>
      <c r="B17" s="122" t="s">
        <v>329</v>
      </c>
      <c r="C17" s="122"/>
      <c r="D17" s="122"/>
      <c r="E17" s="122"/>
      <c r="F17" s="122"/>
      <c r="G17" s="122"/>
      <c r="H17" s="97"/>
      <c r="I17" s="97"/>
      <c r="J17" s="86"/>
      <c r="K17" s="86"/>
      <c r="L17" s="86"/>
    </row>
    <row r="18" spans="1:12" ht="17.25" customHeight="1">
      <c r="A18" s="116" t="s">
        <v>26</v>
      </c>
      <c r="B18" s="122" t="s">
        <v>326</v>
      </c>
      <c r="C18" s="122"/>
      <c r="D18" s="122"/>
      <c r="E18" s="122"/>
      <c r="F18" s="122"/>
      <c r="G18" s="122"/>
      <c r="H18" s="97"/>
      <c r="I18" s="97"/>
      <c r="J18" s="86"/>
      <c r="K18" s="86"/>
      <c r="L18" s="86"/>
    </row>
    <row r="19" spans="1:12" ht="20" customHeight="1">
      <c r="A19" s="116" t="s">
        <v>27</v>
      </c>
      <c r="B19" s="122" t="s">
        <v>330</v>
      </c>
      <c r="C19" s="122"/>
      <c r="D19" s="122"/>
      <c r="E19" s="122"/>
      <c r="F19" s="122"/>
      <c r="G19" s="122"/>
      <c r="H19" s="97"/>
      <c r="I19" s="97"/>
      <c r="J19" s="86"/>
      <c r="K19" s="86"/>
      <c r="L19" s="86"/>
    </row>
    <row r="20" spans="1:12" ht="20" customHeight="1">
      <c r="A20" s="116" t="s">
        <v>28</v>
      </c>
      <c r="B20" s="122" t="s">
        <v>331</v>
      </c>
      <c r="C20" s="122"/>
      <c r="D20" s="122"/>
      <c r="E20" s="122"/>
      <c r="F20" s="122"/>
      <c r="G20" s="122"/>
      <c r="H20" s="97"/>
      <c r="I20" s="97"/>
      <c r="J20" s="86"/>
      <c r="K20" s="86"/>
      <c r="L20" s="86"/>
    </row>
    <row r="21" spans="1:12" ht="20" customHeight="1">
      <c r="A21" s="116" t="s">
        <v>29</v>
      </c>
      <c r="B21" s="122" t="s">
        <v>332</v>
      </c>
      <c r="C21" s="122"/>
      <c r="D21" s="122"/>
      <c r="E21" s="122"/>
      <c r="F21" s="122"/>
      <c r="G21" s="117"/>
      <c r="H21" s="97"/>
      <c r="I21" s="97"/>
      <c r="J21" s="86"/>
      <c r="K21" s="86"/>
      <c r="L21" s="86"/>
    </row>
    <row r="22" spans="1:12" ht="18" customHeight="1">
      <c r="A22" s="116" t="s">
        <v>93</v>
      </c>
      <c r="B22" s="117" t="s">
        <v>335</v>
      </c>
      <c r="C22" s="117"/>
      <c r="D22" s="117"/>
      <c r="E22" s="117"/>
      <c r="F22" s="117"/>
      <c r="G22" s="117"/>
      <c r="H22" s="99"/>
      <c r="I22" s="99"/>
      <c r="J22" s="86"/>
      <c r="K22" s="86"/>
      <c r="L22" s="86"/>
    </row>
    <row r="23" spans="1:12" ht="18" customHeight="1">
      <c r="A23" s="96"/>
      <c r="B23" s="98"/>
      <c r="C23" s="88"/>
      <c r="D23" s="88"/>
      <c r="E23" s="88"/>
      <c r="F23" s="88"/>
      <c r="G23" s="99"/>
      <c r="H23" s="99"/>
      <c r="I23" s="99"/>
      <c r="J23" s="86"/>
      <c r="K23" s="86"/>
      <c r="L23" s="86"/>
    </row>
    <row r="24" spans="1:12" ht="18" customHeight="1">
      <c r="A24" s="88"/>
      <c r="B24" s="100" t="s">
        <v>308</v>
      </c>
      <c r="C24" s="101"/>
      <c r="D24" s="101"/>
      <c r="E24" s="101"/>
      <c r="F24" s="88"/>
      <c r="G24" s="123" t="s">
        <v>309</v>
      </c>
      <c r="H24" s="123"/>
      <c r="I24" s="123"/>
      <c r="J24" s="86"/>
      <c r="K24" s="86"/>
      <c r="L24" s="86"/>
    </row>
    <row r="25" spans="1:12" ht="18" customHeight="1">
      <c r="A25" s="88"/>
      <c r="B25" s="88" t="s">
        <v>33</v>
      </c>
      <c r="C25" s="88"/>
      <c r="D25" s="88"/>
      <c r="E25" s="102">
        <v>12</v>
      </c>
      <c r="F25" s="88"/>
      <c r="G25" s="95" t="s">
        <v>33</v>
      </c>
      <c r="H25" s="95"/>
      <c r="I25" s="102">
        <f>E25</f>
        <v>12</v>
      </c>
      <c r="J25" s="86"/>
      <c r="K25" s="86"/>
      <c r="L25" s="86"/>
    </row>
    <row r="26" spans="1:12" ht="18" customHeight="1">
      <c r="A26" s="88"/>
      <c r="B26" s="88" t="s">
        <v>65</v>
      </c>
      <c r="C26" s="88"/>
      <c r="D26" s="88"/>
      <c r="E26" s="103" t="e">
        <f>SUM(H5:H12)</f>
        <v>#N/A</v>
      </c>
      <c r="F26" s="88"/>
      <c r="G26" s="95" t="s">
        <v>65</v>
      </c>
      <c r="H26" s="95"/>
      <c r="I26" s="103" t="e">
        <f>SUM(H5:H12)</f>
        <v>#N/A</v>
      </c>
      <c r="J26" s="104"/>
      <c r="K26" s="86"/>
      <c r="L26" s="86"/>
    </row>
    <row r="27" spans="1:12" ht="18" customHeight="1">
      <c r="A27" s="105"/>
      <c r="B27" s="105" t="s">
        <v>32</v>
      </c>
      <c r="C27" s="105"/>
      <c r="D27" s="105"/>
      <c r="E27" s="106" t="e">
        <f>E26/(E25-E28)</f>
        <v>#N/A</v>
      </c>
      <c r="F27" s="88"/>
      <c r="G27" s="107" t="s">
        <v>32</v>
      </c>
      <c r="H27" s="107"/>
      <c r="I27" s="106" t="e">
        <f>+I26/(I25-I28)</f>
        <v>#N/A</v>
      </c>
      <c r="J27" s="86"/>
      <c r="K27" s="86"/>
      <c r="L27" s="86"/>
    </row>
    <row r="28" spans="1:12" ht="18" customHeight="1">
      <c r="A28" s="88"/>
      <c r="B28" s="88" t="s">
        <v>20</v>
      </c>
      <c r="C28" s="88"/>
      <c r="D28" s="88"/>
      <c r="E28" s="102">
        <f>E25/106*6</f>
        <v>0.679245283018868</v>
      </c>
      <c r="F28" s="88"/>
      <c r="G28" s="95" t="s">
        <v>20</v>
      </c>
      <c r="H28" s="95"/>
      <c r="I28" s="102">
        <f>I25/112*12</f>
        <v>1.2857142857142856</v>
      </c>
      <c r="J28" s="86"/>
      <c r="K28" s="86"/>
      <c r="L28" s="86"/>
    </row>
    <row r="29" spans="1:12" s="109" customFormat="1" ht="18" customHeight="1">
      <c r="A29" s="88"/>
      <c r="B29" s="88" t="s">
        <v>85</v>
      </c>
      <c r="C29" s="88"/>
      <c r="D29" s="88"/>
      <c r="E29" s="103" t="e">
        <f>E25-E26-E28</f>
        <v>#N/A</v>
      </c>
      <c r="F29" s="88"/>
      <c r="G29" s="95" t="s">
        <v>85</v>
      </c>
      <c r="H29" s="95"/>
      <c r="I29" s="103" t="e">
        <f>I25-I26-I28</f>
        <v>#N/A</v>
      </c>
      <c r="J29" s="108"/>
      <c r="K29" s="108"/>
      <c r="L29" s="108"/>
    </row>
    <row r="30" spans="1:12" ht="18" customHeight="1">
      <c r="A30" s="88"/>
      <c r="B30" s="110" t="s">
        <v>34</v>
      </c>
      <c r="C30" s="88"/>
      <c r="D30" s="88"/>
      <c r="E30" s="111">
        <v>6</v>
      </c>
      <c r="F30" s="88"/>
      <c r="G30" s="112" t="s">
        <v>35</v>
      </c>
      <c r="H30" s="86"/>
      <c r="I30" s="111">
        <v>12</v>
      </c>
      <c r="J30" s="86"/>
      <c r="K30" s="86"/>
      <c r="L30" s="86"/>
    </row>
    <row r="31" spans="1:12" ht="18" customHeight="1">
      <c r="A31" s="88"/>
      <c r="B31" s="88"/>
      <c r="C31" s="88"/>
      <c r="D31" s="88"/>
      <c r="E31" s="88"/>
      <c r="F31" s="88"/>
      <c r="G31" s="88"/>
      <c r="H31" s="88"/>
      <c r="I31" s="88"/>
      <c r="J31" s="86"/>
      <c r="K31" s="86"/>
      <c r="L31" s="86"/>
    </row>
    <row r="32" spans="1:12" ht="18" customHeight="1">
      <c r="A32" s="88"/>
      <c r="B32" s="113" t="s">
        <v>296</v>
      </c>
      <c r="C32" s="88"/>
      <c r="D32" s="88"/>
      <c r="E32" s="88"/>
      <c r="F32" s="88"/>
      <c r="G32" s="88"/>
      <c r="H32" s="88"/>
      <c r="I32" s="88"/>
      <c r="J32" s="86"/>
      <c r="K32" s="86"/>
      <c r="L32" s="86"/>
    </row>
    <row r="33" spans="1:12" ht="18" customHeight="1">
      <c r="A33" s="88"/>
      <c r="B33" s="88"/>
      <c r="C33" s="88"/>
      <c r="D33" s="88"/>
      <c r="E33" s="88"/>
      <c r="F33" s="88"/>
      <c r="G33" s="88"/>
      <c r="H33" s="88"/>
      <c r="I33" s="88"/>
      <c r="J33" s="86"/>
      <c r="K33" s="86"/>
      <c r="L33" s="86"/>
    </row>
    <row r="34" spans="1:12" ht="18" customHeight="1">
      <c r="A34" s="88"/>
      <c r="B34" s="86"/>
      <c r="C34" s="88"/>
      <c r="D34" s="88"/>
      <c r="E34" s="88"/>
      <c r="F34" s="88"/>
      <c r="G34" s="88"/>
      <c r="H34" s="88"/>
      <c r="I34" s="88"/>
      <c r="J34" s="86"/>
      <c r="K34" s="86"/>
      <c r="L34" s="86"/>
    </row>
    <row r="35" spans="1:12" ht="18" customHeight="1">
      <c r="A35" s="114"/>
      <c r="C35" s="114"/>
      <c r="D35" s="114"/>
      <c r="E35" s="114"/>
      <c r="F35" s="114"/>
      <c r="G35" s="114"/>
      <c r="H35" s="114"/>
      <c r="I35" s="114"/>
    </row>
    <row r="36" spans="1:12" ht="18" customHeight="1"/>
    <row r="37" spans="1:12" ht="18" customHeight="1"/>
  </sheetData>
  <mergeCells count="12">
    <mergeCell ref="B16:G16"/>
    <mergeCell ref="A2:I2"/>
    <mergeCell ref="J2:K2"/>
    <mergeCell ref="B4:C4"/>
    <mergeCell ref="D4:E4"/>
    <mergeCell ref="A15:I15"/>
    <mergeCell ref="B17:G17"/>
    <mergeCell ref="B18:G18"/>
    <mergeCell ref="B19:G19"/>
    <mergeCell ref="B20:G20"/>
    <mergeCell ref="G24:I24"/>
    <mergeCell ref="B21:F21"/>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781C9E-0988-41B5-8D64-16D26D228C97}">
  <sheetPr>
    <tabColor theme="4" tint="0.79998168889431442"/>
  </sheetPr>
  <dimension ref="A2:G238"/>
  <sheetViews>
    <sheetView showGridLines="0" topLeftCell="A82" zoomScale="125" zoomScaleNormal="137" workbookViewId="0">
      <selection activeCell="B109" sqref="B109"/>
    </sheetView>
  </sheetViews>
  <sheetFormatPr baseColWidth="10" defaultColWidth="8.83203125" defaultRowHeight="18" customHeight="1"/>
  <cols>
    <col min="1" max="1" width="11.6640625" style="32" customWidth="1"/>
    <col min="2" max="2" width="65.6640625" style="83" customWidth="1"/>
    <col min="3" max="3" width="20.1640625" style="32" customWidth="1"/>
    <col min="4" max="4" width="18" style="32" customWidth="1"/>
    <col min="5" max="5" width="3" hidden="1" customWidth="1"/>
  </cols>
  <sheetData>
    <row r="2" spans="1:5" s="25" customFormat="1" ht="18" customHeight="1">
      <c r="A2" s="68"/>
      <c r="B2" s="68" t="s">
        <v>343</v>
      </c>
      <c r="C2" s="69" t="s">
        <v>344</v>
      </c>
      <c r="D2" s="70" t="s">
        <v>345</v>
      </c>
      <c r="E2" s="3" t="s">
        <v>1</v>
      </c>
    </row>
    <row r="3" spans="1:5" s="23" customFormat="1" ht="18" customHeight="1">
      <c r="A3" s="29"/>
      <c r="B3" s="121" t="s">
        <v>603</v>
      </c>
      <c r="C3" s="30" t="s">
        <v>1</v>
      </c>
      <c r="D3" s="31">
        <v>0</v>
      </c>
      <c r="E3" s="24" t="s">
        <v>491</v>
      </c>
    </row>
    <row r="4" spans="1:5" ht="18" customHeight="1">
      <c r="A4" s="79"/>
      <c r="B4" s="83" t="s">
        <v>346</v>
      </c>
      <c r="C4" s="33" t="s">
        <v>1</v>
      </c>
      <c r="D4" s="34">
        <v>3</v>
      </c>
      <c r="E4" s="2" t="s">
        <v>22</v>
      </c>
    </row>
    <row r="5" spans="1:5" ht="18" customHeight="1">
      <c r="A5" s="79"/>
      <c r="B5" s="83" t="s">
        <v>347</v>
      </c>
      <c r="C5" s="33" t="s">
        <v>22</v>
      </c>
      <c r="D5" s="34">
        <v>2.7</v>
      </c>
      <c r="E5" s="2" t="s">
        <v>23</v>
      </c>
    </row>
    <row r="6" spans="1:5" ht="18" customHeight="1">
      <c r="A6" s="79"/>
      <c r="B6" s="83" t="s">
        <v>348</v>
      </c>
      <c r="C6" s="33" t="s">
        <v>22</v>
      </c>
      <c r="D6" s="34">
        <v>14</v>
      </c>
    </row>
    <row r="7" spans="1:5" ht="18" customHeight="1">
      <c r="A7" s="79"/>
      <c r="B7" s="83" t="s">
        <v>349</v>
      </c>
      <c r="C7" s="33" t="s">
        <v>22</v>
      </c>
      <c r="D7" s="34">
        <v>7.15</v>
      </c>
    </row>
    <row r="8" spans="1:5" ht="18" customHeight="1">
      <c r="A8" s="79"/>
      <c r="B8" s="83" t="s">
        <v>350</v>
      </c>
      <c r="C8" s="33" t="s">
        <v>22</v>
      </c>
      <c r="D8" s="34">
        <v>17.149999999999999</v>
      </c>
    </row>
    <row r="9" spans="1:5" ht="18" customHeight="1">
      <c r="A9" s="79"/>
      <c r="B9" s="83" t="s">
        <v>351</v>
      </c>
      <c r="C9" s="33" t="s">
        <v>1</v>
      </c>
      <c r="D9" s="34">
        <v>12.32</v>
      </c>
    </row>
    <row r="10" spans="1:5" ht="18" customHeight="1">
      <c r="A10" s="79"/>
      <c r="B10" s="83" t="s">
        <v>43</v>
      </c>
      <c r="C10" s="33" t="s">
        <v>1</v>
      </c>
      <c r="D10" s="34">
        <v>11.19</v>
      </c>
    </row>
    <row r="11" spans="1:5" ht="18" customHeight="1">
      <c r="A11" s="79"/>
      <c r="B11" s="83" t="s">
        <v>352</v>
      </c>
      <c r="C11" s="33" t="s">
        <v>1</v>
      </c>
      <c r="D11" s="34">
        <v>7.05</v>
      </c>
    </row>
    <row r="12" spans="1:5" ht="18" customHeight="1">
      <c r="A12" s="79"/>
      <c r="B12" s="83" t="s">
        <v>353</v>
      </c>
      <c r="C12" s="33" t="s">
        <v>492</v>
      </c>
      <c r="D12" s="34">
        <v>0.23</v>
      </c>
    </row>
    <row r="13" spans="1:5" ht="18" customHeight="1">
      <c r="A13" s="79"/>
      <c r="B13" s="83" t="s">
        <v>354</v>
      </c>
      <c r="C13" s="33" t="s">
        <v>492</v>
      </c>
      <c r="D13" s="34">
        <v>0.21</v>
      </c>
    </row>
    <row r="14" spans="1:5" ht="18" customHeight="1">
      <c r="A14" s="79"/>
      <c r="B14" s="83" t="s">
        <v>355</v>
      </c>
      <c r="C14" s="33" t="s">
        <v>1</v>
      </c>
      <c r="D14" s="34">
        <v>8</v>
      </c>
    </row>
    <row r="15" spans="1:5" ht="18" customHeight="1">
      <c r="A15" s="79"/>
      <c r="B15" s="83" t="s">
        <v>356</v>
      </c>
      <c r="C15" s="33" t="s">
        <v>1</v>
      </c>
      <c r="D15" s="34">
        <v>13</v>
      </c>
    </row>
    <row r="16" spans="1:5" ht="18" customHeight="1">
      <c r="A16" s="79"/>
      <c r="B16" s="83" t="s">
        <v>357</v>
      </c>
      <c r="C16" s="33" t="s">
        <v>1</v>
      </c>
      <c r="D16" s="34">
        <v>50</v>
      </c>
    </row>
    <row r="17" spans="1:4" ht="18" customHeight="1">
      <c r="A17" s="79"/>
      <c r="B17" s="83" t="s">
        <v>358</v>
      </c>
      <c r="C17" s="33" t="s">
        <v>1</v>
      </c>
      <c r="D17" s="34">
        <v>25</v>
      </c>
    </row>
    <row r="18" spans="1:4" ht="18" customHeight="1">
      <c r="A18" s="79"/>
      <c r="B18" s="83" t="s">
        <v>359</v>
      </c>
      <c r="C18" s="33" t="s">
        <v>491</v>
      </c>
      <c r="D18" s="34">
        <v>1</v>
      </c>
    </row>
    <row r="19" spans="1:4" ht="18" customHeight="1">
      <c r="A19" s="79"/>
      <c r="B19" s="83" t="s">
        <v>360</v>
      </c>
      <c r="C19" s="33" t="s">
        <v>1</v>
      </c>
      <c r="D19" s="34">
        <v>15.02</v>
      </c>
    </row>
    <row r="20" spans="1:4" ht="18" customHeight="1">
      <c r="A20" s="79"/>
      <c r="B20" s="83" t="s">
        <v>361</v>
      </c>
      <c r="C20" s="33" t="s">
        <v>1</v>
      </c>
      <c r="D20" s="34">
        <v>22.83</v>
      </c>
    </row>
    <row r="21" spans="1:4" ht="18" customHeight="1">
      <c r="A21" s="79"/>
      <c r="B21" s="83" t="s">
        <v>362</v>
      </c>
      <c r="C21" s="33" t="s">
        <v>1</v>
      </c>
      <c r="D21" s="34">
        <v>9.3699999999999992</v>
      </c>
    </row>
    <row r="22" spans="1:4" ht="18" customHeight="1">
      <c r="A22" s="79"/>
      <c r="B22" s="83" t="s">
        <v>363</v>
      </c>
      <c r="C22" s="33" t="s">
        <v>1</v>
      </c>
      <c r="D22" s="34">
        <v>10.45</v>
      </c>
    </row>
    <row r="23" spans="1:4" ht="18" customHeight="1">
      <c r="A23" s="79"/>
      <c r="B23" s="83" t="s">
        <v>364</v>
      </c>
      <c r="C23" s="33" t="s">
        <v>1</v>
      </c>
      <c r="D23" s="34">
        <v>21.13</v>
      </c>
    </row>
    <row r="24" spans="1:4" ht="18" customHeight="1">
      <c r="A24" s="79"/>
      <c r="B24" s="83" t="s">
        <v>365</v>
      </c>
      <c r="C24" s="33" t="s">
        <v>1</v>
      </c>
      <c r="D24" s="34">
        <v>2.2000000000000002</v>
      </c>
    </row>
    <row r="25" spans="1:4" ht="18" customHeight="1">
      <c r="A25" s="79"/>
      <c r="B25" s="83" t="s">
        <v>366</v>
      </c>
      <c r="C25" s="33" t="s">
        <v>1</v>
      </c>
      <c r="D25" s="34">
        <v>79.84</v>
      </c>
    </row>
    <row r="26" spans="1:4" ht="18" customHeight="1">
      <c r="A26" s="79"/>
      <c r="B26" s="83" t="s">
        <v>367</v>
      </c>
      <c r="C26" s="33" t="s">
        <v>1</v>
      </c>
      <c r="D26" s="34">
        <v>12.26</v>
      </c>
    </row>
    <row r="27" spans="1:4" ht="18" customHeight="1">
      <c r="A27" s="79"/>
      <c r="B27" s="83" t="s">
        <v>368</v>
      </c>
      <c r="C27" s="33" t="s">
        <v>1</v>
      </c>
      <c r="D27" s="34">
        <v>15.5</v>
      </c>
    </row>
    <row r="28" spans="1:4" ht="18" customHeight="1">
      <c r="A28" s="79"/>
      <c r="B28" s="83" t="s">
        <v>369</v>
      </c>
      <c r="C28" s="33" t="s">
        <v>1</v>
      </c>
      <c r="D28" s="34">
        <v>9.6999999999999993</v>
      </c>
    </row>
    <row r="29" spans="1:4" ht="18" customHeight="1">
      <c r="A29" s="79"/>
      <c r="B29" s="83" t="s">
        <v>370</v>
      </c>
      <c r="C29" s="33" t="s">
        <v>492</v>
      </c>
      <c r="D29" s="34">
        <v>0.85</v>
      </c>
    </row>
    <row r="30" spans="1:4" ht="18" customHeight="1">
      <c r="A30" s="79"/>
      <c r="B30" s="83" t="s">
        <v>371</v>
      </c>
      <c r="C30" s="33" t="s">
        <v>1</v>
      </c>
      <c r="D30" s="34">
        <v>10.65</v>
      </c>
    </row>
    <row r="31" spans="1:4" ht="18" customHeight="1">
      <c r="A31" s="79"/>
      <c r="B31" s="83" t="s">
        <v>372</v>
      </c>
      <c r="C31" s="33" t="s">
        <v>22</v>
      </c>
      <c r="D31" s="34">
        <v>14.48</v>
      </c>
    </row>
    <row r="32" spans="1:4" ht="18" customHeight="1">
      <c r="A32" s="79"/>
      <c r="B32" s="83" t="s">
        <v>576</v>
      </c>
      <c r="C32" s="33" t="s">
        <v>1</v>
      </c>
      <c r="D32" s="34">
        <v>6.28</v>
      </c>
    </row>
    <row r="33" spans="1:4" ht="18" customHeight="1">
      <c r="A33" s="79"/>
      <c r="B33" s="83" t="s">
        <v>7</v>
      </c>
      <c r="C33" s="33" t="s">
        <v>22</v>
      </c>
      <c r="D33" s="34">
        <v>4</v>
      </c>
    </row>
    <row r="34" spans="1:4" ht="18" customHeight="1">
      <c r="A34" s="79"/>
      <c r="B34" s="83" t="s">
        <v>374</v>
      </c>
      <c r="C34" s="33" t="s">
        <v>1</v>
      </c>
      <c r="D34" s="34">
        <v>11.1</v>
      </c>
    </row>
    <row r="35" spans="1:4" ht="18" customHeight="1">
      <c r="A35" s="79"/>
      <c r="B35" s="83" t="s">
        <v>375</v>
      </c>
      <c r="C35" s="33" t="s">
        <v>1</v>
      </c>
      <c r="D35" s="34">
        <v>12.27</v>
      </c>
    </row>
    <row r="36" spans="1:4" ht="18" customHeight="1">
      <c r="A36" s="79"/>
      <c r="B36" s="83" t="s">
        <v>376</v>
      </c>
      <c r="C36" s="33" t="s">
        <v>492</v>
      </c>
      <c r="D36" s="34">
        <v>1.1000000000000001</v>
      </c>
    </row>
    <row r="37" spans="1:4" s="91" customFormat="1" ht="18" customHeight="1">
      <c r="A37" s="79"/>
      <c r="B37" s="83" t="s">
        <v>377</v>
      </c>
      <c r="C37" s="33" t="s">
        <v>493</v>
      </c>
      <c r="D37" s="34">
        <v>1</v>
      </c>
    </row>
    <row r="38" spans="1:4" ht="18" customHeight="1">
      <c r="A38" s="79"/>
      <c r="B38" s="83" t="s">
        <v>378</v>
      </c>
      <c r="C38" s="33" t="s">
        <v>22</v>
      </c>
      <c r="D38" s="34">
        <v>3.7</v>
      </c>
    </row>
    <row r="39" spans="1:4" ht="18" customHeight="1">
      <c r="A39" s="79"/>
      <c r="B39" s="83" t="s">
        <v>379</v>
      </c>
      <c r="C39" s="33" t="s">
        <v>22</v>
      </c>
      <c r="D39" s="34">
        <v>6.67</v>
      </c>
    </row>
    <row r="40" spans="1:4" ht="18" customHeight="1">
      <c r="A40" s="79"/>
      <c r="B40" s="83" t="s">
        <v>52</v>
      </c>
      <c r="C40" s="33" t="s">
        <v>1</v>
      </c>
      <c r="D40" s="34">
        <v>8.16</v>
      </c>
    </row>
    <row r="41" spans="1:4" ht="18" customHeight="1">
      <c r="A41" s="79"/>
      <c r="B41" s="83" t="s">
        <v>380</v>
      </c>
      <c r="C41" s="33" t="s">
        <v>22</v>
      </c>
      <c r="D41" s="34">
        <v>16.760000000000002</v>
      </c>
    </row>
    <row r="42" spans="1:4" ht="18" customHeight="1">
      <c r="A42" s="79"/>
      <c r="B42" s="83" t="s">
        <v>381</v>
      </c>
      <c r="C42" s="33" t="s">
        <v>1</v>
      </c>
      <c r="D42" s="34">
        <v>17.77</v>
      </c>
    </row>
    <row r="43" spans="1:4" ht="18" customHeight="1">
      <c r="A43" s="79"/>
      <c r="B43" s="83" t="s">
        <v>382</v>
      </c>
      <c r="C43" s="33" t="s">
        <v>1</v>
      </c>
      <c r="D43" s="34">
        <v>22.27</v>
      </c>
    </row>
    <row r="44" spans="1:4" ht="18" customHeight="1">
      <c r="A44" s="79"/>
      <c r="B44" s="83" t="s">
        <v>642</v>
      </c>
      <c r="C44" s="33" t="s">
        <v>1</v>
      </c>
      <c r="D44" s="34">
        <v>40.630000000000003</v>
      </c>
    </row>
    <row r="45" spans="1:4" ht="18" customHeight="1">
      <c r="A45" s="79"/>
      <c r="B45" s="83" t="s">
        <v>383</v>
      </c>
      <c r="C45" s="33" t="s">
        <v>1</v>
      </c>
      <c r="D45" s="34">
        <v>59.8</v>
      </c>
    </row>
    <row r="46" spans="1:4" ht="18" customHeight="1">
      <c r="A46" s="79"/>
      <c r="B46" s="83" t="s">
        <v>53</v>
      </c>
      <c r="C46" s="33" t="s">
        <v>1</v>
      </c>
      <c r="D46" s="34">
        <v>15.38</v>
      </c>
    </row>
    <row r="47" spans="1:4" ht="18" customHeight="1">
      <c r="A47" s="79"/>
      <c r="B47" s="83" t="s">
        <v>384</v>
      </c>
      <c r="C47" s="33" t="s">
        <v>493</v>
      </c>
      <c r="D47" s="34">
        <v>1.39</v>
      </c>
    </row>
    <row r="48" spans="1:4" ht="18" customHeight="1">
      <c r="A48" s="79"/>
      <c r="B48" s="83" t="s">
        <v>385</v>
      </c>
      <c r="C48" s="33" t="s">
        <v>1</v>
      </c>
      <c r="D48" s="34">
        <v>2.59</v>
      </c>
    </row>
    <row r="49" spans="1:4" ht="18" customHeight="1">
      <c r="A49" s="79"/>
      <c r="B49" s="83" t="s">
        <v>386</v>
      </c>
      <c r="C49" s="33" t="s">
        <v>1</v>
      </c>
      <c r="D49" s="34">
        <v>2.98</v>
      </c>
    </row>
    <row r="50" spans="1:4" ht="18" customHeight="1">
      <c r="A50" s="79"/>
      <c r="B50" s="83" t="s">
        <v>387</v>
      </c>
      <c r="C50" s="33" t="s">
        <v>1</v>
      </c>
      <c r="D50" s="34">
        <v>2.23</v>
      </c>
    </row>
    <row r="51" spans="1:4" ht="18" customHeight="1">
      <c r="A51" s="79"/>
      <c r="B51" s="83" t="s">
        <v>388</v>
      </c>
      <c r="C51" s="33" t="s">
        <v>492</v>
      </c>
      <c r="D51" s="34">
        <v>2.5099999999999998</v>
      </c>
    </row>
    <row r="52" spans="1:4" ht="18" customHeight="1">
      <c r="A52" s="79"/>
      <c r="B52" s="83" t="s">
        <v>389</v>
      </c>
      <c r="C52" s="33" t="s">
        <v>1</v>
      </c>
      <c r="D52" s="34">
        <v>9.5733333333333324</v>
      </c>
    </row>
    <row r="53" spans="1:4" ht="18" customHeight="1">
      <c r="A53" s="79"/>
      <c r="B53" s="83" t="s">
        <v>390</v>
      </c>
      <c r="C53" s="33" t="s">
        <v>1</v>
      </c>
      <c r="D53" s="34">
        <v>7.21</v>
      </c>
    </row>
    <row r="54" spans="1:4" ht="18" customHeight="1">
      <c r="A54" s="79"/>
      <c r="B54" s="83" t="s">
        <v>577</v>
      </c>
      <c r="C54" s="33" t="s">
        <v>1</v>
      </c>
      <c r="D54" s="34">
        <v>14.1</v>
      </c>
    </row>
    <row r="55" spans="1:4" ht="18" customHeight="1">
      <c r="A55" s="79"/>
      <c r="B55" s="83" t="s">
        <v>391</v>
      </c>
      <c r="C55" s="33" t="s">
        <v>491</v>
      </c>
      <c r="D55" s="34">
        <v>25</v>
      </c>
    </row>
    <row r="56" spans="1:4" ht="18" customHeight="1">
      <c r="A56" s="79"/>
      <c r="B56" s="83" t="s">
        <v>11</v>
      </c>
      <c r="C56" s="33" t="s">
        <v>1</v>
      </c>
      <c r="D56" s="34">
        <v>10.29</v>
      </c>
    </row>
    <row r="57" spans="1:4" ht="18" customHeight="1">
      <c r="A57" s="79"/>
      <c r="B57" s="83" t="s">
        <v>12</v>
      </c>
      <c r="C57" s="33" t="s">
        <v>1</v>
      </c>
      <c r="D57" s="34">
        <v>28.61</v>
      </c>
    </row>
    <row r="58" spans="1:4" ht="18" customHeight="1">
      <c r="A58" s="79"/>
      <c r="B58" s="83" t="s">
        <v>392</v>
      </c>
      <c r="C58" s="33" t="s">
        <v>1</v>
      </c>
      <c r="D58" s="34">
        <v>1.55</v>
      </c>
    </row>
    <row r="59" spans="1:4" ht="18" customHeight="1">
      <c r="A59" s="79"/>
      <c r="B59" s="83" t="s">
        <v>393</v>
      </c>
      <c r="C59" s="33" t="s">
        <v>22</v>
      </c>
      <c r="D59" s="34">
        <v>9.3800000000000008</v>
      </c>
    </row>
    <row r="60" spans="1:4" ht="18" customHeight="1">
      <c r="A60" s="79"/>
      <c r="B60" s="83" t="s">
        <v>394</v>
      </c>
      <c r="C60" s="33" t="s">
        <v>1</v>
      </c>
      <c r="D60" s="34">
        <v>3.57</v>
      </c>
    </row>
    <row r="61" spans="1:4" ht="18" customHeight="1">
      <c r="A61" s="79"/>
      <c r="B61" s="83" t="s">
        <v>395</v>
      </c>
      <c r="C61" s="33" t="s">
        <v>22</v>
      </c>
      <c r="D61" s="34">
        <v>5.0999999999999996</v>
      </c>
    </row>
    <row r="62" spans="1:4" ht="18" customHeight="1">
      <c r="A62" s="79"/>
      <c r="B62" s="83" t="s">
        <v>396</v>
      </c>
      <c r="C62" s="33" t="s">
        <v>1</v>
      </c>
      <c r="D62" s="34">
        <v>11.08</v>
      </c>
    </row>
    <row r="63" spans="1:4" ht="18" customHeight="1">
      <c r="A63" s="79"/>
      <c r="B63" s="83" t="s">
        <v>397</v>
      </c>
      <c r="C63" s="33" t="s">
        <v>22</v>
      </c>
      <c r="D63" s="34">
        <v>6.2</v>
      </c>
    </row>
    <row r="64" spans="1:4" ht="18" customHeight="1">
      <c r="A64" s="79"/>
      <c r="B64" s="83" t="s">
        <v>398</v>
      </c>
      <c r="C64" s="33" t="s">
        <v>1</v>
      </c>
      <c r="D64" s="34">
        <v>10.5</v>
      </c>
    </row>
    <row r="65" spans="1:7" ht="18" customHeight="1">
      <c r="A65" s="79"/>
      <c r="B65" s="83" t="s">
        <v>399</v>
      </c>
      <c r="C65" s="33" t="s">
        <v>1</v>
      </c>
      <c r="D65" s="34">
        <v>20.8</v>
      </c>
    </row>
    <row r="66" spans="1:7" ht="18" customHeight="1">
      <c r="A66" s="79"/>
      <c r="B66" s="83" t="s">
        <v>400</v>
      </c>
      <c r="C66" s="33" t="s">
        <v>1</v>
      </c>
      <c r="D66" s="34">
        <v>19.3</v>
      </c>
    </row>
    <row r="67" spans="1:7" ht="18" customHeight="1">
      <c r="A67" s="79"/>
      <c r="B67" s="83" t="s">
        <v>401</v>
      </c>
      <c r="C67" s="33" t="s">
        <v>22</v>
      </c>
      <c r="D67" s="34">
        <v>15.27</v>
      </c>
    </row>
    <row r="68" spans="1:7" ht="18" customHeight="1">
      <c r="A68" s="79"/>
      <c r="B68" s="83" t="s">
        <v>402</v>
      </c>
      <c r="C68" s="33" t="s">
        <v>1</v>
      </c>
      <c r="D68" s="34">
        <v>1.31</v>
      </c>
    </row>
    <row r="69" spans="1:7" ht="18" customHeight="1">
      <c r="A69" s="79"/>
      <c r="B69" s="83" t="s">
        <v>403</v>
      </c>
      <c r="C69" s="33" t="s">
        <v>1</v>
      </c>
      <c r="D69" s="34">
        <v>42.36</v>
      </c>
    </row>
    <row r="70" spans="1:7" ht="18" customHeight="1">
      <c r="A70" s="79"/>
      <c r="B70" s="83" t="s">
        <v>534</v>
      </c>
      <c r="C70" s="33" t="s">
        <v>1</v>
      </c>
      <c r="D70" s="34">
        <v>28.9</v>
      </c>
    </row>
    <row r="71" spans="1:7" ht="18" customHeight="1">
      <c r="A71" s="79"/>
      <c r="B71" s="83" t="s">
        <v>650</v>
      </c>
      <c r="C71" s="33" t="s">
        <v>1</v>
      </c>
      <c r="D71" s="34">
        <v>1.1200000000000001</v>
      </c>
    </row>
    <row r="72" spans="1:7" ht="18" customHeight="1">
      <c r="A72" s="83"/>
      <c r="B72" s="83" t="s">
        <v>612</v>
      </c>
      <c r="C72" s="33" t="s">
        <v>23</v>
      </c>
      <c r="D72" s="34">
        <v>1.02</v>
      </c>
      <c r="G72" s="83"/>
    </row>
    <row r="73" spans="1:7" ht="18" customHeight="1">
      <c r="A73" s="83"/>
      <c r="B73" s="83" t="s">
        <v>613</v>
      </c>
      <c r="C73" s="33" t="s">
        <v>23</v>
      </c>
      <c r="D73" s="34">
        <v>1.49</v>
      </c>
      <c r="G73" s="83"/>
    </row>
    <row r="74" spans="1:7" ht="18" customHeight="1">
      <c r="A74" s="83"/>
      <c r="B74" s="83" t="s">
        <v>614</v>
      </c>
      <c r="C74" s="33" t="s">
        <v>23</v>
      </c>
      <c r="D74" s="34">
        <v>0.56000000000000005</v>
      </c>
      <c r="G74" s="83"/>
    </row>
    <row r="75" spans="1:7" ht="18" customHeight="1">
      <c r="A75" s="83"/>
      <c r="B75" s="83" t="s">
        <v>615</v>
      </c>
      <c r="C75" s="33" t="s">
        <v>23</v>
      </c>
      <c r="D75" s="34">
        <v>0.48</v>
      </c>
      <c r="G75" s="83"/>
    </row>
    <row r="76" spans="1:7" ht="18" customHeight="1">
      <c r="A76" s="83"/>
      <c r="B76" s="83" t="s">
        <v>616</v>
      </c>
      <c r="C76" s="33" t="s">
        <v>23</v>
      </c>
      <c r="D76" s="34">
        <v>1.64</v>
      </c>
      <c r="G76" s="83"/>
    </row>
    <row r="77" spans="1:7" ht="18" customHeight="1">
      <c r="A77" s="83"/>
      <c r="B77" s="83" t="s">
        <v>617</v>
      </c>
      <c r="C77" s="33" t="s">
        <v>23</v>
      </c>
      <c r="D77" s="34">
        <v>0.89</v>
      </c>
      <c r="G77" s="83"/>
    </row>
    <row r="78" spans="1:7" ht="18" customHeight="1">
      <c r="A78" s="83"/>
      <c r="B78" s="83" t="s">
        <v>618</v>
      </c>
      <c r="C78" s="33" t="s">
        <v>23</v>
      </c>
      <c r="D78" s="34">
        <v>0.88</v>
      </c>
      <c r="G78" s="83"/>
    </row>
    <row r="79" spans="1:7" ht="18" customHeight="1">
      <c r="A79" s="83"/>
      <c r="B79" s="83" t="s">
        <v>619</v>
      </c>
      <c r="C79" s="33" t="s">
        <v>23</v>
      </c>
      <c r="D79" s="34">
        <v>1.1100000000000001</v>
      </c>
      <c r="G79" s="83"/>
    </row>
    <row r="80" spans="1:7" ht="18" customHeight="1">
      <c r="A80" s="83"/>
      <c r="B80" s="83" t="s">
        <v>620</v>
      </c>
      <c r="C80" s="33" t="s">
        <v>23</v>
      </c>
      <c r="D80" s="34">
        <v>0.71</v>
      </c>
      <c r="G80" s="83"/>
    </row>
    <row r="81" spans="1:7" ht="18" customHeight="1">
      <c r="A81" s="83"/>
      <c r="B81" s="83" t="s">
        <v>621</v>
      </c>
      <c r="C81" s="33" t="s">
        <v>23</v>
      </c>
      <c r="D81" s="34">
        <v>0.95</v>
      </c>
      <c r="G81" s="83"/>
    </row>
    <row r="82" spans="1:7" ht="18" customHeight="1">
      <c r="A82" s="83"/>
      <c r="B82" s="83" t="s">
        <v>622</v>
      </c>
      <c r="C82" s="33" t="s">
        <v>23</v>
      </c>
      <c r="D82" s="34">
        <v>0.24</v>
      </c>
      <c r="G82" s="83"/>
    </row>
    <row r="83" spans="1:7" ht="18" customHeight="1">
      <c r="A83" s="83"/>
      <c r="B83" s="83" t="s">
        <v>623</v>
      </c>
      <c r="C83" s="33" t="s">
        <v>23</v>
      </c>
      <c r="D83" s="34">
        <v>0.28999999999999998</v>
      </c>
      <c r="G83" s="83"/>
    </row>
    <row r="84" spans="1:7" ht="18" customHeight="1">
      <c r="A84" s="83"/>
      <c r="B84" s="83" t="s">
        <v>624</v>
      </c>
      <c r="C84" s="33" t="s">
        <v>23</v>
      </c>
      <c r="D84" s="34">
        <v>0.63</v>
      </c>
      <c r="G84" s="83"/>
    </row>
    <row r="85" spans="1:7" ht="18" customHeight="1">
      <c r="A85" s="83"/>
      <c r="B85" s="83" t="s">
        <v>625</v>
      </c>
      <c r="C85" s="33" t="s">
        <v>23</v>
      </c>
      <c r="D85" s="34">
        <v>0.58799999999999997</v>
      </c>
      <c r="G85" s="83"/>
    </row>
    <row r="86" spans="1:7" ht="18" customHeight="1">
      <c r="A86" s="83"/>
      <c r="B86" s="83" t="s">
        <v>626</v>
      </c>
      <c r="C86" s="33" t="s">
        <v>23</v>
      </c>
      <c r="D86" s="34">
        <v>0.7</v>
      </c>
      <c r="G86" s="83"/>
    </row>
    <row r="87" spans="1:7" ht="18" customHeight="1">
      <c r="A87" s="83"/>
      <c r="B87" s="83" t="s">
        <v>627</v>
      </c>
      <c r="C87" s="33" t="s">
        <v>23</v>
      </c>
      <c r="D87" s="34">
        <v>0.74</v>
      </c>
      <c r="G87" s="83"/>
    </row>
    <row r="88" spans="1:7" ht="18" customHeight="1">
      <c r="A88" s="177"/>
      <c r="B88" s="83" t="s">
        <v>628</v>
      </c>
      <c r="C88" s="33" t="s">
        <v>23</v>
      </c>
      <c r="D88" s="34">
        <v>0.5</v>
      </c>
      <c r="G88" s="83"/>
    </row>
    <row r="89" spans="1:7" ht="18" customHeight="1">
      <c r="A89" s="177"/>
      <c r="B89" s="83" t="s">
        <v>629</v>
      </c>
      <c r="C89" s="33" t="s">
        <v>23</v>
      </c>
      <c r="D89" s="34">
        <v>1.07</v>
      </c>
      <c r="G89" s="83"/>
    </row>
    <row r="90" spans="1:7" ht="18" customHeight="1">
      <c r="A90" s="177"/>
      <c r="B90" s="83" t="s">
        <v>630</v>
      </c>
      <c r="C90" s="33" t="s">
        <v>23</v>
      </c>
      <c r="D90" s="34">
        <v>0.92700000000000005</v>
      </c>
      <c r="G90" s="83"/>
    </row>
    <row r="91" spans="1:7" ht="18" customHeight="1">
      <c r="A91" s="177"/>
      <c r="B91" s="83" t="s">
        <v>631</v>
      </c>
      <c r="C91" s="33" t="s">
        <v>23</v>
      </c>
      <c r="D91" s="34">
        <v>0.35299999999999998</v>
      </c>
      <c r="G91" s="83"/>
    </row>
    <row r="92" spans="1:7" ht="18" customHeight="1">
      <c r="A92" s="177"/>
      <c r="B92" s="83" t="s">
        <v>651</v>
      </c>
      <c r="C92" s="33" t="s">
        <v>23</v>
      </c>
      <c r="D92" s="34">
        <v>1.23</v>
      </c>
      <c r="G92" s="83"/>
    </row>
    <row r="93" spans="1:7" ht="18" customHeight="1">
      <c r="A93" s="177"/>
      <c r="B93" s="83" t="s">
        <v>652</v>
      </c>
      <c r="C93" s="33" t="s">
        <v>23</v>
      </c>
      <c r="D93" s="34">
        <v>0.61</v>
      </c>
      <c r="G93" s="83"/>
    </row>
    <row r="94" spans="1:7" ht="18" customHeight="1">
      <c r="A94" s="177"/>
      <c r="B94" s="83" t="s">
        <v>653</v>
      </c>
      <c r="C94" s="33" t="s">
        <v>23</v>
      </c>
      <c r="D94" s="34">
        <v>0.93</v>
      </c>
      <c r="G94" s="83"/>
    </row>
    <row r="95" spans="1:7" ht="18" customHeight="1">
      <c r="A95" s="177"/>
      <c r="B95" s="83" t="s">
        <v>596</v>
      </c>
      <c r="C95" s="33" t="s">
        <v>23</v>
      </c>
      <c r="D95" s="34">
        <v>4.2300000000000004</v>
      </c>
      <c r="G95" s="83"/>
    </row>
    <row r="96" spans="1:7" ht="18" customHeight="1">
      <c r="A96" s="177"/>
      <c r="B96" s="83" t="s">
        <v>632</v>
      </c>
      <c r="C96" s="33" t="s">
        <v>23</v>
      </c>
      <c r="D96" s="34">
        <v>4.2300000000000004</v>
      </c>
      <c r="G96" s="83"/>
    </row>
    <row r="97" spans="1:7" ht="18" customHeight="1">
      <c r="A97" s="177"/>
      <c r="B97" s="83" t="s">
        <v>633</v>
      </c>
      <c r="C97" s="33" t="s">
        <v>23</v>
      </c>
      <c r="D97" s="34">
        <v>0.8</v>
      </c>
      <c r="G97" s="83"/>
    </row>
    <row r="98" spans="1:7" ht="18" customHeight="1">
      <c r="A98" s="177"/>
      <c r="B98" s="83" t="s">
        <v>634</v>
      </c>
      <c r="C98" s="33" t="s">
        <v>23</v>
      </c>
      <c r="D98" s="34">
        <v>0.8</v>
      </c>
      <c r="G98" s="83"/>
    </row>
    <row r="99" spans="1:7" ht="18" customHeight="1">
      <c r="A99" s="177"/>
      <c r="B99" s="83" t="s">
        <v>635</v>
      </c>
      <c r="C99" s="33" t="s">
        <v>23</v>
      </c>
      <c r="D99" s="34">
        <v>0.88</v>
      </c>
      <c r="G99" s="83"/>
    </row>
    <row r="100" spans="1:7" ht="18" customHeight="1">
      <c r="A100" s="177"/>
      <c r="B100" s="83" t="s">
        <v>636</v>
      </c>
      <c r="C100" s="33" t="s">
        <v>23</v>
      </c>
      <c r="D100" s="34">
        <v>0.82</v>
      </c>
      <c r="G100" s="83"/>
    </row>
    <row r="101" spans="1:7" ht="18" customHeight="1">
      <c r="A101" s="178"/>
      <c r="B101" s="83" t="s">
        <v>637</v>
      </c>
      <c r="C101" s="33" t="s">
        <v>23</v>
      </c>
      <c r="D101" s="34">
        <v>0.99</v>
      </c>
      <c r="G101" s="83"/>
    </row>
    <row r="102" spans="1:7" ht="18" customHeight="1">
      <c r="A102" s="178"/>
      <c r="B102" s="91" t="s">
        <v>599</v>
      </c>
      <c r="C102" s="33" t="s">
        <v>23</v>
      </c>
      <c r="D102" s="34">
        <v>0.99</v>
      </c>
      <c r="G102" s="83"/>
    </row>
    <row r="103" spans="1:7" ht="18" customHeight="1">
      <c r="A103" s="178"/>
      <c r="B103" s="83" t="s">
        <v>600</v>
      </c>
      <c r="C103" s="33" t="s">
        <v>23</v>
      </c>
      <c r="D103" s="34">
        <v>0.85</v>
      </c>
      <c r="G103" s="83"/>
    </row>
    <row r="104" spans="1:7" ht="18" customHeight="1">
      <c r="A104" s="178"/>
      <c r="B104" s="91" t="s">
        <v>598</v>
      </c>
      <c r="C104" s="33" t="s">
        <v>23</v>
      </c>
      <c r="D104" s="45">
        <v>0.96</v>
      </c>
      <c r="G104" s="83"/>
    </row>
    <row r="105" spans="1:7" ht="18" customHeight="1">
      <c r="A105" s="178"/>
      <c r="B105" s="83" t="s">
        <v>645</v>
      </c>
      <c r="C105" s="33" t="s">
        <v>23</v>
      </c>
      <c r="D105" s="45">
        <v>1.06</v>
      </c>
      <c r="E105" s="44">
        <v>1</v>
      </c>
      <c r="G105" s="83"/>
    </row>
    <row r="106" spans="1:7" ht="18" customHeight="1">
      <c r="A106" s="178"/>
      <c r="B106" s="79" t="s">
        <v>638</v>
      </c>
      <c r="C106" s="33" t="s">
        <v>23</v>
      </c>
      <c r="D106" s="34">
        <v>0.34</v>
      </c>
      <c r="E106" s="44">
        <v>1</v>
      </c>
      <c r="G106" s="83"/>
    </row>
    <row r="107" spans="1:7" ht="18" customHeight="1">
      <c r="A107" s="178"/>
      <c r="B107" s="83" t="s">
        <v>640</v>
      </c>
      <c r="C107" s="33" t="s">
        <v>23</v>
      </c>
      <c r="D107" s="34">
        <v>0.33</v>
      </c>
      <c r="E107" s="44"/>
      <c r="G107" s="83"/>
    </row>
    <row r="108" spans="1:7" ht="18" customHeight="1">
      <c r="A108" s="178"/>
      <c r="B108" s="83" t="s">
        <v>639</v>
      </c>
      <c r="C108" s="33" t="s">
        <v>23</v>
      </c>
      <c r="D108" s="34">
        <v>0.27</v>
      </c>
      <c r="G108" s="83"/>
    </row>
    <row r="109" spans="1:7" ht="18" customHeight="1">
      <c r="A109" s="178"/>
      <c r="B109" s="83" t="s">
        <v>646</v>
      </c>
      <c r="C109" s="33" t="s">
        <v>23</v>
      </c>
      <c r="D109" s="34">
        <v>0.56000000000000005</v>
      </c>
      <c r="G109" s="83"/>
    </row>
    <row r="110" spans="1:7" ht="18" customHeight="1">
      <c r="A110" s="178"/>
      <c r="B110" s="91" t="s">
        <v>597</v>
      </c>
      <c r="C110" s="33" t="s">
        <v>23</v>
      </c>
      <c r="D110" s="34">
        <v>0.65</v>
      </c>
      <c r="G110" s="83"/>
    </row>
    <row r="111" spans="1:7" ht="18" customHeight="1">
      <c r="A111" s="79"/>
      <c r="B111" s="83" t="s">
        <v>641</v>
      </c>
      <c r="C111" s="33" t="s">
        <v>23</v>
      </c>
      <c r="D111" s="34">
        <v>0.78</v>
      </c>
      <c r="G111" s="118"/>
    </row>
    <row r="112" spans="1:7" ht="18" customHeight="1">
      <c r="A112" s="79"/>
      <c r="B112" s="79" t="s">
        <v>654</v>
      </c>
      <c r="C112" s="33" t="s">
        <v>23</v>
      </c>
      <c r="D112" s="34">
        <v>0.74</v>
      </c>
      <c r="G112" s="83"/>
    </row>
    <row r="113" spans="1:7" ht="18" customHeight="1">
      <c r="A113" s="79"/>
      <c r="B113" s="83" t="s">
        <v>404</v>
      </c>
      <c r="C113" s="33" t="s">
        <v>1</v>
      </c>
      <c r="D113" s="34">
        <v>5.0599999999999996</v>
      </c>
      <c r="G113" s="83"/>
    </row>
    <row r="114" spans="1:7" ht="18" customHeight="1">
      <c r="A114" s="79"/>
      <c r="B114" s="83" t="s">
        <v>405</v>
      </c>
      <c r="C114" s="33" t="s">
        <v>1</v>
      </c>
      <c r="D114" s="34">
        <v>13.23</v>
      </c>
      <c r="G114" s="83"/>
    </row>
    <row r="115" spans="1:7" ht="18" customHeight="1">
      <c r="A115" s="79"/>
      <c r="B115" s="83" t="s">
        <v>406</v>
      </c>
      <c r="C115" s="33" t="s">
        <v>1</v>
      </c>
      <c r="D115" s="34">
        <v>1.99</v>
      </c>
      <c r="G115" s="83"/>
    </row>
    <row r="116" spans="1:7" ht="18" customHeight="1">
      <c r="A116" s="79"/>
      <c r="B116" s="83" t="s">
        <v>407</v>
      </c>
      <c r="C116" s="33" t="s">
        <v>1</v>
      </c>
      <c r="D116" s="34">
        <v>1.25</v>
      </c>
    </row>
    <row r="117" spans="1:7" ht="18" customHeight="1">
      <c r="A117" s="79"/>
      <c r="B117" s="83" t="s">
        <v>605</v>
      </c>
      <c r="C117" s="33" t="s">
        <v>22</v>
      </c>
      <c r="D117" s="34">
        <v>8.9499999999999993</v>
      </c>
    </row>
    <row r="118" spans="1:7" ht="18" customHeight="1">
      <c r="A118" s="79"/>
      <c r="B118" s="83" t="s">
        <v>408</v>
      </c>
      <c r="C118" s="33" t="s">
        <v>22</v>
      </c>
      <c r="D118" s="34">
        <v>17.87</v>
      </c>
    </row>
    <row r="119" spans="1:7" ht="18" customHeight="1">
      <c r="A119" s="79"/>
      <c r="B119" s="83" t="s">
        <v>409</v>
      </c>
      <c r="C119" s="33" t="s">
        <v>1</v>
      </c>
      <c r="D119" s="34">
        <v>12.9</v>
      </c>
    </row>
    <row r="120" spans="1:7" ht="18" customHeight="1">
      <c r="A120" s="79"/>
      <c r="B120" s="83" t="s">
        <v>114</v>
      </c>
      <c r="C120" s="33" t="s">
        <v>1</v>
      </c>
      <c r="D120" s="34">
        <v>18.21</v>
      </c>
    </row>
    <row r="121" spans="1:7" ht="18" customHeight="1">
      <c r="A121" s="79"/>
      <c r="B121" s="83" t="s">
        <v>410</v>
      </c>
      <c r="C121" s="33" t="s">
        <v>1</v>
      </c>
      <c r="D121" s="34">
        <v>12</v>
      </c>
    </row>
    <row r="122" spans="1:7" ht="18" customHeight="1">
      <c r="A122" s="79"/>
      <c r="B122" s="83" t="s">
        <v>411</v>
      </c>
      <c r="C122" s="33" t="s">
        <v>1</v>
      </c>
      <c r="D122" s="34">
        <v>45.43</v>
      </c>
    </row>
    <row r="123" spans="1:7" ht="18" customHeight="1">
      <c r="A123" s="79"/>
      <c r="B123" s="83" t="s">
        <v>412</v>
      </c>
      <c r="C123" s="33" t="s">
        <v>1</v>
      </c>
      <c r="D123" s="34">
        <v>9.4499999999999993</v>
      </c>
    </row>
    <row r="124" spans="1:7" ht="18" customHeight="1">
      <c r="A124" s="79"/>
      <c r="B124" s="83" t="s">
        <v>413</v>
      </c>
      <c r="C124" s="33" t="s">
        <v>23</v>
      </c>
      <c r="D124" s="34">
        <v>4.0999999999999996</v>
      </c>
    </row>
    <row r="125" spans="1:7" ht="18" customHeight="1">
      <c r="A125" s="79"/>
      <c r="B125" s="83" t="s">
        <v>414</v>
      </c>
      <c r="C125" s="33" t="s">
        <v>22</v>
      </c>
      <c r="D125" s="34">
        <v>44.35</v>
      </c>
    </row>
    <row r="126" spans="1:7" ht="18" customHeight="1">
      <c r="A126" s="79"/>
      <c r="B126" s="83" t="s">
        <v>415</v>
      </c>
      <c r="C126" s="33" t="s">
        <v>1</v>
      </c>
      <c r="D126" s="34">
        <v>2.2999999999999998</v>
      </c>
    </row>
    <row r="127" spans="1:7" ht="18" customHeight="1">
      <c r="A127" s="79"/>
      <c r="B127" s="83" t="s">
        <v>416</v>
      </c>
      <c r="C127" s="33" t="s">
        <v>1</v>
      </c>
      <c r="D127" s="34">
        <v>15.9</v>
      </c>
    </row>
    <row r="128" spans="1:7" ht="18" customHeight="1">
      <c r="A128" s="79"/>
      <c r="B128" s="83" t="s">
        <v>143</v>
      </c>
      <c r="C128" s="33" t="s">
        <v>1</v>
      </c>
      <c r="D128" s="34">
        <v>19.13</v>
      </c>
    </row>
    <row r="129" spans="1:4" ht="18" customHeight="1">
      <c r="A129" s="79"/>
      <c r="B129" s="83" t="s">
        <v>417</v>
      </c>
      <c r="C129" s="33" t="s">
        <v>1</v>
      </c>
      <c r="D129" s="34">
        <v>9.3500000000000014</v>
      </c>
    </row>
    <row r="130" spans="1:4" ht="18" customHeight="1">
      <c r="A130" s="79"/>
      <c r="B130" s="83" t="s">
        <v>418</v>
      </c>
      <c r="C130" s="33" t="s">
        <v>1</v>
      </c>
      <c r="D130" s="34">
        <v>15.04</v>
      </c>
    </row>
    <row r="131" spans="1:4" ht="18" customHeight="1">
      <c r="A131" s="79"/>
      <c r="B131" s="83" t="s">
        <v>419</v>
      </c>
      <c r="C131" s="33" t="s">
        <v>1</v>
      </c>
      <c r="D131" s="34">
        <v>31.9</v>
      </c>
    </row>
    <row r="132" spans="1:4" ht="18" customHeight="1">
      <c r="A132" s="79"/>
      <c r="B132" s="83" t="s">
        <v>420</v>
      </c>
      <c r="C132" s="33" t="s">
        <v>1</v>
      </c>
      <c r="D132" s="34">
        <v>3.99</v>
      </c>
    </row>
    <row r="133" spans="1:4" ht="18" customHeight="1">
      <c r="A133" s="79"/>
      <c r="B133" s="83" t="s">
        <v>421</v>
      </c>
      <c r="C133" s="33" t="s">
        <v>1</v>
      </c>
      <c r="D133" s="34">
        <v>1.45</v>
      </c>
    </row>
    <row r="134" spans="1:4" ht="18" customHeight="1">
      <c r="A134" s="79"/>
      <c r="B134" s="83" t="s">
        <v>422</v>
      </c>
      <c r="C134" s="33" t="s">
        <v>22</v>
      </c>
      <c r="D134" s="34">
        <v>13.59</v>
      </c>
    </row>
    <row r="135" spans="1:4" ht="18" customHeight="1">
      <c r="A135" s="79"/>
      <c r="B135" s="83" t="s">
        <v>423</v>
      </c>
      <c r="C135" s="33" t="s">
        <v>1</v>
      </c>
      <c r="D135" s="34">
        <v>11.2</v>
      </c>
    </row>
    <row r="136" spans="1:4" ht="18" customHeight="1">
      <c r="A136" s="79"/>
      <c r="B136" s="83" t="s">
        <v>424</v>
      </c>
      <c r="C136" s="33" t="s">
        <v>23</v>
      </c>
      <c r="D136" s="34">
        <v>1.3</v>
      </c>
    </row>
    <row r="137" spans="1:4" ht="18" customHeight="1">
      <c r="A137" s="79"/>
      <c r="B137" s="83" t="s">
        <v>425</v>
      </c>
      <c r="C137" s="33" t="s">
        <v>1</v>
      </c>
      <c r="D137" s="34">
        <v>10.4</v>
      </c>
    </row>
    <row r="138" spans="1:4" ht="18" customHeight="1">
      <c r="A138" s="79"/>
      <c r="B138" s="83" t="s">
        <v>426</v>
      </c>
      <c r="C138" s="33" t="s">
        <v>1</v>
      </c>
      <c r="D138" s="34">
        <v>2.4900000000000002</v>
      </c>
    </row>
    <row r="139" spans="1:4" ht="18" customHeight="1">
      <c r="A139" s="79"/>
      <c r="B139" s="83" t="s">
        <v>427</v>
      </c>
      <c r="C139" s="33" t="s">
        <v>1</v>
      </c>
      <c r="D139" s="34">
        <v>34.75</v>
      </c>
    </row>
    <row r="140" spans="1:4" ht="18" customHeight="1">
      <c r="A140" s="79"/>
      <c r="B140" s="83" t="s">
        <v>428</v>
      </c>
      <c r="C140" s="33" t="s">
        <v>1</v>
      </c>
      <c r="D140" s="34">
        <v>5.97</v>
      </c>
    </row>
    <row r="141" spans="1:4" ht="18" customHeight="1">
      <c r="A141" s="79"/>
      <c r="B141" s="83" t="s">
        <v>199</v>
      </c>
      <c r="C141" s="33" t="s">
        <v>1</v>
      </c>
      <c r="D141" s="34">
        <v>7.7</v>
      </c>
    </row>
    <row r="142" spans="1:4" ht="18" customHeight="1">
      <c r="A142" s="79"/>
      <c r="B142" s="83" t="s">
        <v>429</v>
      </c>
      <c r="C142" s="33" t="s">
        <v>1</v>
      </c>
      <c r="D142" s="34">
        <v>46.23</v>
      </c>
    </row>
    <row r="143" spans="1:4" ht="18" customHeight="1">
      <c r="A143" s="79"/>
      <c r="B143" s="83" t="s">
        <v>430</v>
      </c>
      <c r="C143" s="33" t="s">
        <v>22</v>
      </c>
      <c r="D143" s="34">
        <v>14.8</v>
      </c>
    </row>
    <row r="144" spans="1:4" ht="18" customHeight="1">
      <c r="A144" s="79"/>
      <c r="B144" s="83" t="s">
        <v>431</v>
      </c>
      <c r="C144" s="33" t="s">
        <v>1</v>
      </c>
      <c r="D144" s="34">
        <v>9.2799999999999994</v>
      </c>
    </row>
    <row r="145" spans="1:4" ht="18" customHeight="1">
      <c r="A145" s="79"/>
      <c r="B145" s="83" t="s">
        <v>200</v>
      </c>
      <c r="C145" s="33" t="s">
        <v>1</v>
      </c>
      <c r="D145" s="34">
        <v>2.4500000000000002</v>
      </c>
    </row>
    <row r="146" spans="1:4" ht="18" customHeight="1">
      <c r="A146" s="79"/>
      <c r="B146" s="83" t="s">
        <v>201</v>
      </c>
      <c r="C146" s="33" t="s">
        <v>1</v>
      </c>
      <c r="D146" s="34">
        <v>9.9499999999999993</v>
      </c>
    </row>
    <row r="147" spans="1:4" ht="18" customHeight="1">
      <c r="A147" s="79"/>
      <c r="B147" s="83" t="s">
        <v>432</v>
      </c>
      <c r="C147" s="33" t="s">
        <v>1</v>
      </c>
      <c r="D147" s="34">
        <v>68.77</v>
      </c>
    </row>
    <row r="148" spans="1:4" ht="18" customHeight="1">
      <c r="A148" s="79"/>
      <c r="B148" s="83" t="s">
        <v>602</v>
      </c>
      <c r="C148" s="33" t="s">
        <v>1</v>
      </c>
      <c r="D148" s="34">
        <v>4.5999999999999996</v>
      </c>
    </row>
    <row r="149" spans="1:4" ht="18" customHeight="1">
      <c r="A149" s="79"/>
      <c r="B149" s="83" t="s">
        <v>433</v>
      </c>
      <c r="C149" s="33" t="s">
        <v>1</v>
      </c>
      <c r="D149" s="34">
        <v>17.95</v>
      </c>
    </row>
    <row r="150" spans="1:4" ht="18" customHeight="1">
      <c r="A150" s="79"/>
      <c r="B150" s="83" t="s">
        <v>434</v>
      </c>
      <c r="C150" s="33" t="s">
        <v>22</v>
      </c>
      <c r="D150" s="34">
        <v>9.5299999999999994</v>
      </c>
    </row>
    <row r="151" spans="1:4" ht="18" customHeight="1">
      <c r="A151" s="79"/>
      <c r="B151" s="83" t="s">
        <v>435</v>
      </c>
      <c r="C151" s="33" t="s">
        <v>1</v>
      </c>
      <c r="D151" s="34">
        <v>14.24</v>
      </c>
    </row>
    <row r="152" spans="1:4" ht="18" customHeight="1">
      <c r="A152" s="79"/>
      <c r="B152" s="83" t="s">
        <v>436</v>
      </c>
      <c r="C152" s="33" t="s">
        <v>22</v>
      </c>
      <c r="D152" s="34">
        <v>6.78</v>
      </c>
    </row>
    <row r="153" spans="1:4" ht="18" customHeight="1">
      <c r="A153" s="79"/>
      <c r="B153" s="83" t="s">
        <v>437</v>
      </c>
      <c r="C153" s="33" t="s">
        <v>1</v>
      </c>
      <c r="D153" s="34">
        <v>14.09</v>
      </c>
    </row>
    <row r="154" spans="1:4" ht="18" customHeight="1">
      <c r="A154" s="79"/>
      <c r="B154" s="83" t="s">
        <v>438</v>
      </c>
      <c r="C154" s="33" t="s">
        <v>1</v>
      </c>
      <c r="D154" s="34">
        <v>3.76</v>
      </c>
    </row>
    <row r="155" spans="1:4" ht="18" customHeight="1">
      <c r="A155" s="79"/>
      <c r="B155" s="83" t="s">
        <v>439</v>
      </c>
      <c r="C155" s="33" t="s">
        <v>1</v>
      </c>
      <c r="D155" s="34">
        <v>15.5</v>
      </c>
    </row>
    <row r="156" spans="1:4" ht="18" customHeight="1">
      <c r="A156" s="79"/>
      <c r="B156" s="83" t="s">
        <v>440</v>
      </c>
      <c r="C156" s="33" t="s">
        <v>22</v>
      </c>
      <c r="D156" s="34">
        <v>2.97</v>
      </c>
    </row>
    <row r="157" spans="1:4" ht="18" customHeight="1">
      <c r="A157" s="79"/>
      <c r="B157" s="83" t="s">
        <v>441</v>
      </c>
      <c r="C157" s="33" t="s">
        <v>1</v>
      </c>
      <c r="D157" s="34">
        <v>5.54</v>
      </c>
    </row>
    <row r="158" spans="1:4" ht="18" customHeight="1">
      <c r="A158" s="79"/>
      <c r="B158" s="83" t="s">
        <v>442</v>
      </c>
      <c r="C158" s="33" t="s">
        <v>1</v>
      </c>
      <c r="D158" s="34">
        <v>5.79</v>
      </c>
    </row>
    <row r="159" spans="1:4" ht="18" customHeight="1">
      <c r="A159" s="79"/>
      <c r="B159" s="83" t="s">
        <v>443</v>
      </c>
      <c r="C159" s="33" t="s">
        <v>1</v>
      </c>
      <c r="D159" s="34">
        <v>4.3</v>
      </c>
    </row>
    <row r="160" spans="1:4" ht="18" customHeight="1">
      <c r="A160" s="79"/>
      <c r="B160" s="83" t="s">
        <v>444</v>
      </c>
      <c r="C160" s="33" t="s">
        <v>1</v>
      </c>
      <c r="D160" s="34">
        <v>9.2799999999999994</v>
      </c>
    </row>
    <row r="161" spans="1:4" ht="18" customHeight="1">
      <c r="A161" s="79"/>
      <c r="B161" s="83" t="s">
        <v>445</v>
      </c>
      <c r="C161" s="33" t="s">
        <v>1</v>
      </c>
      <c r="D161" s="34">
        <v>6.52</v>
      </c>
    </row>
    <row r="162" spans="1:4" ht="18" customHeight="1">
      <c r="A162" s="79"/>
      <c r="B162" s="83" t="s">
        <v>446</v>
      </c>
      <c r="C162" s="33" t="s">
        <v>1</v>
      </c>
      <c r="D162" s="34">
        <v>66.45</v>
      </c>
    </row>
    <row r="163" spans="1:4" ht="18" customHeight="1">
      <c r="A163" s="79"/>
      <c r="B163" s="83" t="s">
        <v>447</v>
      </c>
      <c r="C163" s="33" t="s">
        <v>1</v>
      </c>
      <c r="D163" s="34">
        <v>58.96</v>
      </c>
    </row>
    <row r="164" spans="1:4" ht="18" customHeight="1">
      <c r="A164" s="79"/>
      <c r="B164" s="83" t="s">
        <v>255</v>
      </c>
      <c r="C164" s="33" t="s">
        <v>1</v>
      </c>
      <c r="D164" s="34">
        <v>1.97</v>
      </c>
    </row>
    <row r="165" spans="1:4" ht="18" customHeight="1">
      <c r="A165" s="79"/>
      <c r="B165" s="83" t="s">
        <v>448</v>
      </c>
      <c r="C165" s="33" t="s">
        <v>1</v>
      </c>
      <c r="D165" s="34">
        <v>70.16</v>
      </c>
    </row>
    <row r="166" spans="1:4" ht="18" customHeight="1">
      <c r="A166" s="79"/>
      <c r="B166" s="83" t="s">
        <v>449</v>
      </c>
      <c r="C166" s="33" t="s">
        <v>1</v>
      </c>
      <c r="D166" s="34">
        <v>1.01</v>
      </c>
    </row>
    <row r="167" spans="1:4" ht="18" customHeight="1">
      <c r="A167" s="79"/>
      <c r="B167" s="83" t="s">
        <v>450</v>
      </c>
      <c r="C167" s="33" t="s">
        <v>1</v>
      </c>
      <c r="D167" s="34">
        <v>42.36</v>
      </c>
    </row>
    <row r="168" spans="1:4" ht="18" customHeight="1">
      <c r="A168" s="79"/>
      <c r="B168" s="83" t="s">
        <v>451</v>
      </c>
      <c r="C168" s="33" t="s">
        <v>1</v>
      </c>
      <c r="D168" s="34">
        <v>4.8899999999999997</v>
      </c>
    </row>
    <row r="169" spans="1:4" ht="18" customHeight="1">
      <c r="A169" s="79"/>
      <c r="B169" s="83" t="s">
        <v>452</v>
      </c>
      <c r="C169" s="33" t="s">
        <v>1</v>
      </c>
      <c r="D169" s="34">
        <v>15.9</v>
      </c>
    </row>
    <row r="170" spans="1:4" ht="18" customHeight="1">
      <c r="A170" s="79"/>
      <c r="B170" s="83" t="s">
        <v>272</v>
      </c>
      <c r="C170" s="33" t="s">
        <v>22</v>
      </c>
      <c r="D170" s="34">
        <v>13.49</v>
      </c>
    </row>
    <row r="171" spans="1:4" ht="18" customHeight="1">
      <c r="A171" s="79"/>
      <c r="B171" s="83" t="s">
        <v>453</v>
      </c>
      <c r="C171" s="33" t="s">
        <v>22</v>
      </c>
      <c r="D171" s="34">
        <v>1.45</v>
      </c>
    </row>
    <row r="172" spans="1:4" ht="18" customHeight="1">
      <c r="A172" s="79"/>
      <c r="B172" s="91" t="s">
        <v>454</v>
      </c>
      <c r="C172" s="33" t="s">
        <v>1</v>
      </c>
      <c r="D172" s="34">
        <v>4.97</v>
      </c>
    </row>
    <row r="173" spans="1:4" ht="18" customHeight="1">
      <c r="A173" s="79"/>
      <c r="B173" s="83" t="s">
        <v>455</v>
      </c>
      <c r="C173" s="33" t="s">
        <v>1</v>
      </c>
      <c r="D173" s="34">
        <v>14.35</v>
      </c>
    </row>
    <row r="174" spans="1:4" ht="18" customHeight="1">
      <c r="A174" s="79"/>
      <c r="B174" s="83" t="s">
        <v>456</v>
      </c>
      <c r="C174" s="33" t="s">
        <v>22</v>
      </c>
      <c r="D174" s="34">
        <v>9.14</v>
      </c>
    </row>
    <row r="175" spans="1:4" ht="18" customHeight="1">
      <c r="A175" s="79"/>
      <c r="B175" s="83" t="s">
        <v>457</v>
      </c>
      <c r="C175" s="33" t="s">
        <v>1</v>
      </c>
      <c r="D175" s="34">
        <v>13.88</v>
      </c>
    </row>
    <row r="176" spans="1:4" ht="18" customHeight="1">
      <c r="A176" s="79"/>
      <c r="B176" s="91" t="s">
        <v>542</v>
      </c>
      <c r="C176" s="33" t="s">
        <v>1</v>
      </c>
      <c r="D176" s="34">
        <v>11.23</v>
      </c>
    </row>
    <row r="177" spans="1:4" ht="18" customHeight="1">
      <c r="A177" s="79"/>
      <c r="B177" s="83" t="s">
        <v>458</v>
      </c>
      <c r="C177" s="33" t="s">
        <v>1</v>
      </c>
      <c r="D177" s="34">
        <v>16.29</v>
      </c>
    </row>
    <row r="178" spans="1:4" ht="18" customHeight="1">
      <c r="A178" s="79"/>
      <c r="B178" s="83" t="s">
        <v>459</v>
      </c>
      <c r="C178" s="33" t="s">
        <v>1</v>
      </c>
      <c r="D178" s="34">
        <v>13.96</v>
      </c>
    </row>
    <row r="179" spans="1:4" ht="18" customHeight="1">
      <c r="A179" s="79"/>
      <c r="B179" s="83" t="s">
        <v>460</v>
      </c>
      <c r="C179" s="33" t="s">
        <v>1</v>
      </c>
      <c r="D179" s="34">
        <v>10.53</v>
      </c>
    </row>
    <row r="180" spans="1:4" ht="18" customHeight="1">
      <c r="A180" s="79"/>
      <c r="B180" s="83" t="s">
        <v>461</v>
      </c>
      <c r="C180" s="33" t="s">
        <v>23</v>
      </c>
      <c r="D180" s="34">
        <v>7.99</v>
      </c>
    </row>
    <row r="181" spans="1:4" ht="18" customHeight="1">
      <c r="A181" s="79"/>
      <c r="B181" s="83" t="s">
        <v>381</v>
      </c>
      <c r="C181" s="33" t="s">
        <v>1</v>
      </c>
      <c r="D181" s="34">
        <v>17.77</v>
      </c>
    </row>
    <row r="182" spans="1:4" ht="18" customHeight="1">
      <c r="A182" s="79"/>
      <c r="B182" s="91" t="s">
        <v>535</v>
      </c>
      <c r="C182" s="33" t="s">
        <v>1</v>
      </c>
      <c r="D182" s="34">
        <v>68.77</v>
      </c>
    </row>
    <row r="183" spans="1:4" ht="18" customHeight="1">
      <c r="A183" s="79"/>
      <c r="B183" s="83" t="s">
        <v>277</v>
      </c>
      <c r="C183" s="33" t="s">
        <v>1</v>
      </c>
      <c r="D183" s="34">
        <v>86.02</v>
      </c>
    </row>
    <row r="184" spans="1:4" ht="18" customHeight="1">
      <c r="A184" s="79"/>
      <c r="B184" s="83" t="s">
        <v>550</v>
      </c>
      <c r="C184" s="33" t="s">
        <v>1</v>
      </c>
      <c r="D184" s="34">
        <v>7.96</v>
      </c>
    </row>
    <row r="185" spans="1:4" ht="18" customHeight="1">
      <c r="A185" s="79"/>
      <c r="B185" s="83" t="s">
        <v>551</v>
      </c>
      <c r="C185" s="33" t="s">
        <v>22</v>
      </c>
      <c r="D185" s="34">
        <v>21.04</v>
      </c>
    </row>
    <row r="186" spans="1:4" ht="18" customHeight="1">
      <c r="A186" s="79"/>
      <c r="B186" s="83" t="s">
        <v>314</v>
      </c>
      <c r="C186" s="33" t="s">
        <v>1</v>
      </c>
      <c r="D186" s="34">
        <v>14.62</v>
      </c>
    </row>
    <row r="187" spans="1:4" ht="18" customHeight="1">
      <c r="A187" s="79"/>
      <c r="B187" s="83" t="s">
        <v>462</v>
      </c>
      <c r="C187" s="33" t="s">
        <v>1</v>
      </c>
      <c r="D187" s="34">
        <v>15.96</v>
      </c>
    </row>
    <row r="188" spans="1:4" ht="18" customHeight="1">
      <c r="A188" s="79"/>
      <c r="B188" s="83" t="s">
        <v>463</v>
      </c>
      <c r="C188" s="33" t="s">
        <v>1</v>
      </c>
      <c r="D188" s="34">
        <v>9.33</v>
      </c>
    </row>
    <row r="189" spans="1:4" ht="18" customHeight="1">
      <c r="A189" s="79"/>
      <c r="B189" s="83" t="s">
        <v>464</v>
      </c>
      <c r="C189" s="33" t="s">
        <v>1</v>
      </c>
      <c r="D189" s="34">
        <v>23.4</v>
      </c>
    </row>
    <row r="190" spans="1:4" ht="18" customHeight="1">
      <c r="A190" s="79"/>
      <c r="B190" s="83" t="s">
        <v>465</v>
      </c>
      <c r="C190" s="33" t="s">
        <v>1</v>
      </c>
      <c r="D190" s="34">
        <v>10.17</v>
      </c>
    </row>
    <row r="191" spans="1:4" ht="18" customHeight="1">
      <c r="A191" s="79"/>
      <c r="B191" s="91" t="s">
        <v>606</v>
      </c>
      <c r="C191" s="33" t="s">
        <v>23</v>
      </c>
      <c r="D191" s="34">
        <v>3.49</v>
      </c>
    </row>
    <row r="192" spans="1:4" ht="18" customHeight="1">
      <c r="A192" s="79"/>
      <c r="B192" s="83" t="s">
        <v>466</v>
      </c>
      <c r="C192" s="33" t="s">
        <v>1</v>
      </c>
      <c r="D192" s="34">
        <v>19.010000000000002</v>
      </c>
    </row>
    <row r="193" spans="1:4" ht="18" customHeight="1">
      <c r="A193" s="79"/>
      <c r="B193" s="83" t="s">
        <v>607</v>
      </c>
      <c r="C193" s="33" t="s">
        <v>22</v>
      </c>
      <c r="D193" s="34">
        <v>12.93</v>
      </c>
    </row>
    <row r="194" spans="1:4" ht="18" customHeight="1">
      <c r="A194" s="79"/>
      <c r="B194" s="83" t="s">
        <v>467</v>
      </c>
      <c r="C194" s="33" t="s">
        <v>23</v>
      </c>
      <c r="D194" s="34">
        <v>3</v>
      </c>
    </row>
    <row r="195" spans="1:4" ht="18" customHeight="1">
      <c r="A195" s="79"/>
      <c r="B195" s="83" t="s">
        <v>468</v>
      </c>
      <c r="C195" s="33" t="s">
        <v>1</v>
      </c>
      <c r="D195" s="34">
        <v>18.78</v>
      </c>
    </row>
    <row r="196" spans="1:4" ht="18" customHeight="1">
      <c r="A196" s="79"/>
      <c r="B196" s="83" t="s">
        <v>469</v>
      </c>
      <c r="C196" s="33" t="s">
        <v>1</v>
      </c>
      <c r="D196" s="34">
        <v>27.35</v>
      </c>
    </row>
    <row r="197" spans="1:4" ht="18" customHeight="1">
      <c r="A197" s="79"/>
      <c r="B197" s="83" t="s">
        <v>282</v>
      </c>
      <c r="C197" s="33" t="s">
        <v>1</v>
      </c>
      <c r="D197" s="34">
        <v>15.56</v>
      </c>
    </row>
    <row r="198" spans="1:4" ht="18" customHeight="1">
      <c r="A198" s="79"/>
      <c r="B198" s="83" t="s">
        <v>568</v>
      </c>
      <c r="C198" s="33" t="s">
        <v>1</v>
      </c>
      <c r="D198" s="34">
        <v>17.27</v>
      </c>
    </row>
    <row r="199" spans="1:4" ht="18" customHeight="1">
      <c r="A199" s="79"/>
      <c r="B199" s="83" t="s">
        <v>608</v>
      </c>
      <c r="C199" s="33" t="s">
        <v>1</v>
      </c>
      <c r="D199" s="34">
        <v>16.04</v>
      </c>
    </row>
    <row r="200" spans="1:4" ht="18" customHeight="1">
      <c r="A200" s="79"/>
      <c r="B200" s="83" t="s">
        <v>287</v>
      </c>
      <c r="C200" s="33" t="s">
        <v>1</v>
      </c>
      <c r="D200" s="34">
        <v>2.46</v>
      </c>
    </row>
    <row r="201" spans="1:4" ht="18" customHeight="1">
      <c r="A201" s="79"/>
      <c r="B201" s="83" t="s">
        <v>609</v>
      </c>
      <c r="C201" s="33" t="s">
        <v>1</v>
      </c>
      <c r="D201" s="34">
        <v>14.92</v>
      </c>
    </row>
    <row r="202" spans="1:4" ht="18" customHeight="1">
      <c r="A202" s="79"/>
      <c r="B202" s="83" t="s">
        <v>610</v>
      </c>
      <c r="C202" s="33" t="s">
        <v>1</v>
      </c>
      <c r="D202" s="34">
        <v>88.83</v>
      </c>
    </row>
    <row r="203" spans="1:4" ht="18" customHeight="1">
      <c r="A203" s="79"/>
      <c r="B203" s="83" t="s">
        <v>470</v>
      </c>
      <c r="C203" s="33" t="s">
        <v>1</v>
      </c>
      <c r="D203" s="34">
        <v>18.690000000000001</v>
      </c>
    </row>
    <row r="204" spans="1:4" ht="18" customHeight="1">
      <c r="A204" s="79"/>
      <c r="B204" s="83" t="s">
        <v>471</v>
      </c>
      <c r="C204" s="33" t="s">
        <v>1</v>
      </c>
      <c r="D204" s="34">
        <v>19.27</v>
      </c>
    </row>
    <row r="205" spans="1:4" ht="18" customHeight="1">
      <c r="A205" s="79"/>
      <c r="B205" s="83" t="s">
        <v>472</v>
      </c>
      <c r="C205" s="33" t="s">
        <v>1</v>
      </c>
      <c r="D205" s="34">
        <v>7.68</v>
      </c>
    </row>
    <row r="206" spans="1:4" ht="18" customHeight="1">
      <c r="A206" s="79"/>
      <c r="B206" s="83" t="s">
        <v>473</v>
      </c>
      <c r="C206" s="33" t="s">
        <v>1</v>
      </c>
      <c r="D206" s="34">
        <v>22.56</v>
      </c>
    </row>
    <row r="207" spans="1:4" ht="18" customHeight="1">
      <c r="A207" s="79"/>
      <c r="B207" s="83" t="s">
        <v>358</v>
      </c>
      <c r="C207" s="33" t="s">
        <v>1</v>
      </c>
      <c r="D207" s="34">
        <v>25</v>
      </c>
    </row>
    <row r="208" spans="1:4" ht="18" customHeight="1">
      <c r="A208" s="79"/>
      <c r="B208" s="83" t="s">
        <v>474</v>
      </c>
      <c r="C208" s="33" t="s">
        <v>1</v>
      </c>
      <c r="D208" s="34">
        <v>16.45</v>
      </c>
    </row>
    <row r="209" spans="1:7" ht="18" customHeight="1">
      <c r="A209" s="79"/>
      <c r="B209" s="83" t="s">
        <v>475</v>
      </c>
      <c r="C209" s="33" t="s">
        <v>1</v>
      </c>
      <c r="D209" s="34">
        <v>6.45</v>
      </c>
    </row>
    <row r="210" spans="1:7" ht="18" customHeight="1">
      <c r="A210" s="79"/>
      <c r="B210" s="83" t="s">
        <v>476</v>
      </c>
      <c r="C210" s="33" t="s">
        <v>1</v>
      </c>
      <c r="D210" s="34">
        <v>35.975000000000001</v>
      </c>
    </row>
    <row r="211" spans="1:7" ht="18" customHeight="1">
      <c r="A211" s="79"/>
      <c r="B211" s="83" t="s">
        <v>477</v>
      </c>
      <c r="C211" s="33" t="s">
        <v>1</v>
      </c>
      <c r="D211" s="34">
        <v>9.6300000000000008</v>
      </c>
    </row>
    <row r="212" spans="1:7" ht="18" customHeight="1">
      <c r="A212" s="79"/>
      <c r="B212" s="83" t="s">
        <v>478</v>
      </c>
      <c r="C212" s="33" t="s">
        <v>22</v>
      </c>
      <c r="D212" s="34">
        <v>4.0599999999999996</v>
      </c>
    </row>
    <row r="213" spans="1:7" ht="18" customHeight="1">
      <c r="A213" s="79"/>
      <c r="B213" s="83" t="s">
        <v>479</v>
      </c>
      <c r="C213" s="33" t="s">
        <v>1</v>
      </c>
      <c r="D213" s="34">
        <v>59.8</v>
      </c>
    </row>
    <row r="214" spans="1:7" ht="18" customHeight="1">
      <c r="A214" s="79"/>
      <c r="B214" s="83" t="s">
        <v>480</v>
      </c>
      <c r="C214" s="44" t="s">
        <v>22</v>
      </c>
      <c r="D214" s="45">
        <v>15</v>
      </c>
    </row>
    <row r="215" spans="1:7" ht="18" customHeight="1">
      <c r="A215" s="79"/>
      <c r="B215" s="83" t="s">
        <v>481</v>
      </c>
      <c r="C215" s="33" t="s">
        <v>1</v>
      </c>
      <c r="D215" s="34">
        <v>3</v>
      </c>
    </row>
    <row r="216" spans="1:7" ht="18" customHeight="1">
      <c r="A216" s="79"/>
      <c r="B216" s="83" t="s">
        <v>482</v>
      </c>
      <c r="C216" s="33" t="s">
        <v>23</v>
      </c>
      <c r="D216" s="34">
        <v>0.56000000000000005</v>
      </c>
    </row>
    <row r="217" spans="1:7" ht="18" customHeight="1">
      <c r="A217" s="79"/>
      <c r="B217" s="83" t="s">
        <v>495</v>
      </c>
      <c r="C217" s="44" t="s">
        <v>1</v>
      </c>
      <c r="D217" s="45">
        <v>9.98</v>
      </c>
    </row>
    <row r="218" spans="1:7" ht="18" customHeight="1">
      <c r="A218" s="79"/>
      <c r="B218" s="83" t="s">
        <v>483</v>
      </c>
      <c r="C218" s="44" t="s">
        <v>1</v>
      </c>
      <c r="D218" s="45">
        <v>11.09</v>
      </c>
    </row>
    <row r="219" spans="1:7" ht="18" customHeight="1">
      <c r="A219" s="79"/>
      <c r="B219" s="83" t="s">
        <v>484</v>
      </c>
      <c r="C219" s="44" t="s">
        <v>22</v>
      </c>
      <c r="D219" s="45">
        <v>30.56</v>
      </c>
      <c r="E219" s="44"/>
      <c r="F219" s="44"/>
    </row>
    <row r="220" spans="1:7" ht="18" customHeight="1">
      <c r="A220" s="79"/>
      <c r="B220" s="83" t="s">
        <v>485</v>
      </c>
      <c r="C220" s="44" t="s">
        <v>22</v>
      </c>
      <c r="D220" s="45">
        <v>12</v>
      </c>
      <c r="G220" s="45"/>
    </row>
    <row r="221" spans="1:7" ht="18" customHeight="1">
      <c r="A221" s="79"/>
      <c r="B221" s="83" t="s">
        <v>611</v>
      </c>
      <c r="C221" s="44" t="s">
        <v>340</v>
      </c>
      <c r="D221" s="45">
        <v>25</v>
      </c>
      <c r="G221" s="45"/>
    </row>
    <row r="222" spans="1:7" ht="18" customHeight="1">
      <c r="A222" s="79"/>
      <c r="B222" s="83" t="s">
        <v>373</v>
      </c>
      <c r="C222" s="44" t="s">
        <v>1</v>
      </c>
      <c r="D222" s="45">
        <v>8.1300000000000008</v>
      </c>
      <c r="E222" s="44"/>
      <c r="F222" s="44"/>
      <c r="G222" s="45"/>
    </row>
    <row r="223" spans="1:7" ht="18" customHeight="1">
      <c r="A223" s="79"/>
      <c r="B223" s="83" t="s">
        <v>325</v>
      </c>
      <c r="C223" s="44" t="s">
        <v>22</v>
      </c>
      <c r="D223" s="45">
        <v>24.83</v>
      </c>
      <c r="E223" s="44"/>
      <c r="F223" s="44"/>
      <c r="G223" s="45"/>
    </row>
    <row r="224" spans="1:7" ht="18" customHeight="1">
      <c r="A224" s="79"/>
      <c r="B224" s="91" t="s">
        <v>518</v>
      </c>
      <c r="C224" s="44" t="s">
        <v>1</v>
      </c>
      <c r="D224" s="45">
        <v>4.5999999999999996</v>
      </c>
      <c r="E224" s="44"/>
      <c r="F224" s="44"/>
      <c r="G224" s="45"/>
    </row>
    <row r="225" spans="1:6" ht="18" customHeight="1">
      <c r="A225" s="79"/>
      <c r="B225" s="83" t="s">
        <v>517</v>
      </c>
      <c r="C225" s="44" t="s">
        <v>1</v>
      </c>
      <c r="D225" s="45">
        <v>29.98</v>
      </c>
      <c r="E225" s="44"/>
      <c r="F225" s="44"/>
    </row>
    <row r="226" spans="1:6" ht="18" customHeight="1">
      <c r="A226" s="79"/>
      <c r="B226" s="83" t="s">
        <v>486</v>
      </c>
      <c r="C226" s="44" t="s">
        <v>1</v>
      </c>
      <c r="D226" s="55">
        <v>2.27</v>
      </c>
      <c r="E226" s="44"/>
      <c r="F226" s="44"/>
    </row>
    <row r="227" spans="1:6" ht="18" customHeight="1">
      <c r="A227" s="79"/>
      <c r="B227" s="83" t="s">
        <v>525</v>
      </c>
      <c r="C227" s="44" t="s">
        <v>1</v>
      </c>
      <c r="D227" s="55">
        <v>15</v>
      </c>
      <c r="E227" s="44"/>
      <c r="F227" s="44"/>
    </row>
    <row r="228" spans="1:6" ht="18" customHeight="1">
      <c r="A228" s="79"/>
      <c r="B228" s="83" t="s">
        <v>526</v>
      </c>
      <c r="C228" s="44" t="s">
        <v>1</v>
      </c>
      <c r="D228" s="55">
        <v>17.2</v>
      </c>
      <c r="E228" s="44"/>
      <c r="F228" s="44"/>
    </row>
    <row r="229" spans="1:6" ht="18" customHeight="1">
      <c r="A229" s="79"/>
      <c r="B229" s="83" t="s">
        <v>487</v>
      </c>
      <c r="C229" s="44" t="s">
        <v>1</v>
      </c>
      <c r="D229" s="55">
        <v>10.45</v>
      </c>
      <c r="E229" s="44"/>
    </row>
    <row r="230" spans="1:6" ht="18" customHeight="1">
      <c r="A230" s="79"/>
      <c r="B230" s="83" t="s">
        <v>322</v>
      </c>
      <c r="C230" s="44" t="s">
        <v>1</v>
      </c>
      <c r="D230" s="45">
        <v>17.93</v>
      </c>
      <c r="E230" s="44"/>
      <c r="F230" s="44"/>
    </row>
    <row r="231" spans="1:6" ht="18" customHeight="1">
      <c r="A231" s="79"/>
      <c r="B231" s="83" t="s">
        <v>488</v>
      </c>
      <c r="C231" s="44" t="s">
        <v>1</v>
      </c>
      <c r="D231" s="45">
        <v>24.88</v>
      </c>
      <c r="E231" s="44"/>
      <c r="F231" s="44"/>
    </row>
    <row r="232" spans="1:6" ht="18" customHeight="1">
      <c r="A232" s="79"/>
      <c r="B232" s="83" t="s">
        <v>489</v>
      </c>
      <c r="C232" s="44" t="s">
        <v>1</v>
      </c>
      <c r="D232" s="45">
        <v>8.1300000000000008</v>
      </c>
      <c r="E232" s="44"/>
      <c r="F232" s="44"/>
    </row>
    <row r="233" spans="1:6" ht="18" customHeight="1">
      <c r="A233" s="79"/>
      <c r="B233" s="83" t="s">
        <v>490</v>
      </c>
      <c r="C233" s="44" t="s">
        <v>1</v>
      </c>
      <c r="D233" s="45">
        <v>9</v>
      </c>
      <c r="E233" s="44"/>
      <c r="F233" s="44"/>
    </row>
    <row r="234" spans="1:6" ht="18" customHeight="1">
      <c r="E234" s="44"/>
      <c r="F234" s="44"/>
    </row>
    <row r="235" spans="1:6" ht="18" customHeight="1">
      <c r="E235" s="44"/>
      <c r="F235" s="44"/>
    </row>
    <row r="236" spans="1:6" ht="18" customHeight="1">
      <c r="E236" s="44"/>
      <c r="F236" s="44"/>
    </row>
    <row r="237" spans="1:6" ht="18" customHeight="1">
      <c r="E237" s="44"/>
      <c r="F237" s="44"/>
    </row>
    <row r="238" spans="1:6" ht="18" customHeight="1">
      <c r="E238" s="44"/>
      <c r="F238" s="44"/>
    </row>
  </sheetData>
  <dataValidations count="1">
    <dataValidation type="list" allowBlank="1" showInputMessage="1" showErrorMessage="1" sqref="C65450:C65699 IY65454:IY65703 WVK982958:WVK983207 WLO982958:WLO983207 WBS982958:WBS983207 VRW982958:VRW983207 VIA982958:VIA983207 UYE982958:UYE983207 UOI982958:UOI983207 UEM982958:UEM983207 TUQ982958:TUQ983207 TKU982958:TKU983207 TAY982958:TAY983207 SRC982958:SRC983207 SHG982958:SHG983207 RXK982958:RXK983207 RNO982958:RNO983207 RDS982958:RDS983207 QTW982958:QTW983207 QKA982958:QKA983207 QAE982958:QAE983207 PQI982958:PQI983207 PGM982958:PGM983207 OWQ982958:OWQ983207 OMU982958:OMU983207 OCY982958:OCY983207 NTC982958:NTC983207 NJG982958:NJG983207 MZK982958:MZK983207 MPO982958:MPO983207 MFS982958:MFS983207 LVW982958:LVW983207 LMA982958:LMA983207 LCE982958:LCE983207 KSI982958:KSI983207 KIM982958:KIM983207 JYQ982958:JYQ983207 JOU982958:JOU983207 JEY982958:JEY983207 IVC982958:IVC983207 ILG982958:ILG983207 IBK982958:IBK983207 HRO982958:HRO983207 HHS982958:HHS983207 GXW982958:GXW983207 GOA982958:GOA983207 GEE982958:GEE983207 FUI982958:FUI983207 FKM982958:FKM983207 FAQ982958:FAQ983207 EQU982958:EQU983207 EGY982958:EGY983207 DXC982958:DXC983207 DNG982958:DNG983207 DDK982958:DDK983207 CTO982958:CTO983207 CJS982958:CJS983207 BZW982958:BZW983207 BQA982958:BQA983207 BGE982958:BGE983207 AWI982958:AWI983207 AMM982958:AMM983207 ACQ982958:ACQ983207 SU982958:SU983207 IY982958:IY983207 C982954:C983203 WVK917422:WVK917671 WLO917422:WLO917671 WBS917422:WBS917671 VRW917422:VRW917671 VIA917422:VIA917671 UYE917422:UYE917671 UOI917422:UOI917671 UEM917422:UEM917671 TUQ917422:TUQ917671 TKU917422:TKU917671 TAY917422:TAY917671 SRC917422:SRC917671 SHG917422:SHG917671 RXK917422:RXK917671 RNO917422:RNO917671 RDS917422:RDS917671 QTW917422:QTW917671 QKA917422:QKA917671 QAE917422:QAE917671 PQI917422:PQI917671 PGM917422:PGM917671 OWQ917422:OWQ917671 OMU917422:OMU917671 OCY917422:OCY917671 NTC917422:NTC917671 NJG917422:NJG917671 MZK917422:MZK917671 MPO917422:MPO917671 MFS917422:MFS917671 LVW917422:LVW917671 LMA917422:LMA917671 LCE917422:LCE917671 KSI917422:KSI917671 KIM917422:KIM917671 JYQ917422:JYQ917671 JOU917422:JOU917671 JEY917422:JEY917671 IVC917422:IVC917671 ILG917422:ILG917671 IBK917422:IBK917671 HRO917422:HRO917671 HHS917422:HHS917671 GXW917422:GXW917671 GOA917422:GOA917671 GEE917422:GEE917671 FUI917422:FUI917671 FKM917422:FKM917671 FAQ917422:FAQ917671 EQU917422:EQU917671 EGY917422:EGY917671 DXC917422:DXC917671 DNG917422:DNG917671 DDK917422:DDK917671 CTO917422:CTO917671 CJS917422:CJS917671 BZW917422:BZW917671 BQA917422:BQA917671 BGE917422:BGE917671 AWI917422:AWI917671 AMM917422:AMM917671 ACQ917422:ACQ917671 SU917422:SU917671 IY917422:IY917671 C917418:C917667 WVK851886:WVK852135 WLO851886:WLO852135 WBS851886:WBS852135 VRW851886:VRW852135 VIA851886:VIA852135 UYE851886:UYE852135 UOI851886:UOI852135 UEM851886:UEM852135 TUQ851886:TUQ852135 TKU851886:TKU852135 TAY851886:TAY852135 SRC851886:SRC852135 SHG851886:SHG852135 RXK851886:RXK852135 RNO851886:RNO852135 RDS851886:RDS852135 QTW851886:QTW852135 QKA851886:QKA852135 QAE851886:QAE852135 PQI851886:PQI852135 PGM851886:PGM852135 OWQ851886:OWQ852135 OMU851886:OMU852135 OCY851886:OCY852135 NTC851886:NTC852135 NJG851886:NJG852135 MZK851886:MZK852135 MPO851886:MPO852135 MFS851886:MFS852135 LVW851886:LVW852135 LMA851886:LMA852135 LCE851886:LCE852135 KSI851886:KSI852135 KIM851886:KIM852135 JYQ851886:JYQ852135 JOU851886:JOU852135 JEY851886:JEY852135 IVC851886:IVC852135 ILG851886:ILG852135 IBK851886:IBK852135 HRO851886:HRO852135 HHS851886:HHS852135 GXW851886:GXW852135 GOA851886:GOA852135 GEE851886:GEE852135 FUI851886:FUI852135 FKM851886:FKM852135 FAQ851886:FAQ852135 EQU851886:EQU852135 EGY851886:EGY852135 DXC851886:DXC852135 DNG851886:DNG852135 DDK851886:DDK852135 CTO851886:CTO852135 CJS851886:CJS852135 BZW851886:BZW852135 BQA851886:BQA852135 BGE851886:BGE852135 AWI851886:AWI852135 AMM851886:AMM852135 ACQ851886:ACQ852135 SU851886:SU852135 IY851886:IY852135 C851882:C852131 WVK786350:WVK786599 WLO786350:WLO786599 WBS786350:WBS786599 VRW786350:VRW786599 VIA786350:VIA786599 UYE786350:UYE786599 UOI786350:UOI786599 UEM786350:UEM786599 TUQ786350:TUQ786599 TKU786350:TKU786599 TAY786350:TAY786599 SRC786350:SRC786599 SHG786350:SHG786599 RXK786350:RXK786599 RNO786350:RNO786599 RDS786350:RDS786599 QTW786350:QTW786599 QKA786350:QKA786599 QAE786350:QAE786599 PQI786350:PQI786599 PGM786350:PGM786599 OWQ786350:OWQ786599 OMU786350:OMU786599 OCY786350:OCY786599 NTC786350:NTC786599 NJG786350:NJG786599 MZK786350:MZK786599 MPO786350:MPO786599 MFS786350:MFS786599 LVW786350:LVW786599 LMA786350:LMA786599 LCE786350:LCE786599 KSI786350:KSI786599 KIM786350:KIM786599 JYQ786350:JYQ786599 JOU786350:JOU786599 JEY786350:JEY786599 IVC786350:IVC786599 ILG786350:ILG786599 IBK786350:IBK786599 HRO786350:HRO786599 HHS786350:HHS786599 GXW786350:GXW786599 GOA786350:GOA786599 GEE786350:GEE786599 FUI786350:FUI786599 FKM786350:FKM786599 FAQ786350:FAQ786599 EQU786350:EQU786599 EGY786350:EGY786599 DXC786350:DXC786599 DNG786350:DNG786599 DDK786350:DDK786599 CTO786350:CTO786599 CJS786350:CJS786599 BZW786350:BZW786599 BQA786350:BQA786599 BGE786350:BGE786599 AWI786350:AWI786599 AMM786350:AMM786599 ACQ786350:ACQ786599 SU786350:SU786599 IY786350:IY786599 C786346:C786595 WVK720814:WVK721063 WLO720814:WLO721063 WBS720814:WBS721063 VRW720814:VRW721063 VIA720814:VIA721063 UYE720814:UYE721063 UOI720814:UOI721063 UEM720814:UEM721063 TUQ720814:TUQ721063 TKU720814:TKU721063 TAY720814:TAY721063 SRC720814:SRC721063 SHG720814:SHG721063 RXK720814:RXK721063 RNO720814:RNO721063 RDS720814:RDS721063 QTW720814:QTW721063 QKA720814:QKA721063 QAE720814:QAE721063 PQI720814:PQI721063 PGM720814:PGM721063 OWQ720814:OWQ721063 OMU720814:OMU721063 OCY720814:OCY721063 NTC720814:NTC721063 NJG720814:NJG721063 MZK720814:MZK721063 MPO720814:MPO721063 MFS720814:MFS721063 LVW720814:LVW721063 LMA720814:LMA721063 LCE720814:LCE721063 KSI720814:KSI721063 KIM720814:KIM721063 JYQ720814:JYQ721063 JOU720814:JOU721063 JEY720814:JEY721063 IVC720814:IVC721063 ILG720814:ILG721063 IBK720814:IBK721063 HRO720814:HRO721063 HHS720814:HHS721063 GXW720814:GXW721063 GOA720814:GOA721063 GEE720814:GEE721063 FUI720814:FUI721063 FKM720814:FKM721063 FAQ720814:FAQ721063 EQU720814:EQU721063 EGY720814:EGY721063 DXC720814:DXC721063 DNG720814:DNG721063 DDK720814:DDK721063 CTO720814:CTO721063 CJS720814:CJS721063 BZW720814:BZW721063 BQA720814:BQA721063 BGE720814:BGE721063 AWI720814:AWI721063 AMM720814:AMM721063 ACQ720814:ACQ721063 SU720814:SU721063 IY720814:IY721063 C720810:C721059 WVK655278:WVK655527 WLO655278:WLO655527 WBS655278:WBS655527 VRW655278:VRW655527 VIA655278:VIA655527 UYE655278:UYE655527 UOI655278:UOI655527 UEM655278:UEM655527 TUQ655278:TUQ655527 TKU655278:TKU655527 TAY655278:TAY655527 SRC655278:SRC655527 SHG655278:SHG655527 RXK655278:RXK655527 RNO655278:RNO655527 RDS655278:RDS655527 QTW655278:QTW655527 QKA655278:QKA655527 QAE655278:QAE655527 PQI655278:PQI655527 PGM655278:PGM655527 OWQ655278:OWQ655527 OMU655278:OMU655527 OCY655278:OCY655527 NTC655278:NTC655527 NJG655278:NJG655527 MZK655278:MZK655527 MPO655278:MPO655527 MFS655278:MFS655527 LVW655278:LVW655527 LMA655278:LMA655527 LCE655278:LCE655527 KSI655278:KSI655527 KIM655278:KIM655527 JYQ655278:JYQ655527 JOU655278:JOU655527 JEY655278:JEY655527 IVC655278:IVC655527 ILG655278:ILG655527 IBK655278:IBK655527 HRO655278:HRO655527 HHS655278:HHS655527 GXW655278:GXW655527 GOA655278:GOA655527 GEE655278:GEE655527 FUI655278:FUI655527 FKM655278:FKM655527 FAQ655278:FAQ655527 EQU655278:EQU655527 EGY655278:EGY655527 DXC655278:DXC655527 DNG655278:DNG655527 DDK655278:DDK655527 CTO655278:CTO655527 CJS655278:CJS655527 BZW655278:BZW655527 BQA655278:BQA655527 BGE655278:BGE655527 AWI655278:AWI655527 AMM655278:AMM655527 ACQ655278:ACQ655527 SU655278:SU655527 IY655278:IY655527 C655274:C655523 WVK589742:WVK589991 WLO589742:WLO589991 WBS589742:WBS589991 VRW589742:VRW589991 VIA589742:VIA589991 UYE589742:UYE589991 UOI589742:UOI589991 UEM589742:UEM589991 TUQ589742:TUQ589991 TKU589742:TKU589991 TAY589742:TAY589991 SRC589742:SRC589991 SHG589742:SHG589991 RXK589742:RXK589991 RNO589742:RNO589991 RDS589742:RDS589991 QTW589742:QTW589991 QKA589742:QKA589991 QAE589742:QAE589991 PQI589742:PQI589991 PGM589742:PGM589991 OWQ589742:OWQ589991 OMU589742:OMU589991 OCY589742:OCY589991 NTC589742:NTC589991 NJG589742:NJG589991 MZK589742:MZK589991 MPO589742:MPO589991 MFS589742:MFS589991 LVW589742:LVW589991 LMA589742:LMA589991 LCE589742:LCE589991 KSI589742:KSI589991 KIM589742:KIM589991 JYQ589742:JYQ589991 JOU589742:JOU589991 JEY589742:JEY589991 IVC589742:IVC589991 ILG589742:ILG589991 IBK589742:IBK589991 HRO589742:HRO589991 HHS589742:HHS589991 GXW589742:GXW589991 GOA589742:GOA589991 GEE589742:GEE589991 FUI589742:FUI589991 FKM589742:FKM589991 FAQ589742:FAQ589991 EQU589742:EQU589991 EGY589742:EGY589991 DXC589742:DXC589991 DNG589742:DNG589991 DDK589742:DDK589991 CTO589742:CTO589991 CJS589742:CJS589991 BZW589742:BZW589991 BQA589742:BQA589991 BGE589742:BGE589991 AWI589742:AWI589991 AMM589742:AMM589991 ACQ589742:ACQ589991 SU589742:SU589991 IY589742:IY589991 C589738:C589987 WVK524206:WVK524455 WLO524206:WLO524455 WBS524206:WBS524455 VRW524206:VRW524455 VIA524206:VIA524455 UYE524206:UYE524455 UOI524206:UOI524455 UEM524206:UEM524455 TUQ524206:TUQ524455 TKU524206:TKU524455 TAY524206:TAY524455 SRC524206:SRC524455 SHG524206:SHG524455 RXK524206:RXK524455 RNO524206:RNO524455 RDS524206:RDS524455 QTW524206:QTW524455 QKA524206:QKA524455 QAE524206:QAE524455 PQI524206:PQI524455 PGM524206:PGM524455 OWQ524206:OWQ524455 OMU524206:OMU524455 OCY524206:OCY524455 NTC524206:NTC524455 NJG524206:NJG524455 MZK524206:MZK524455 MPO524206:MPO524455 MFS524206:MFS524455 LVW524206:LVW524455 LMA524206:LMA524455 LCE524206:LCE524455 KSI524206:KSI524455 KIM524206:KIM524455 JYQ524206:JYQ524455 JOU524206:JOU524455 JEY524206:JEY524455 IVC524206:IVC524455 ILG524206:ILG524455 IBK524206:IBK524455 HRO524206:HRO524455 HHS524206:HHS524455 GXW524206:GXW524455 GOA524206:GOA524455 GEE524206:GEE524455 FUI524206:FUI524455 FKM524206:FKM524455 FAQ524206:FAQ524455 EQU524206:EQU524455 EGY524206:EGY524455 DXC524206:DXC524455 DNG524206:DNG524455 DDK524206:DDK524455 CTO524206:CTO524455 CJS524206:CJS524455 BZW524206:BZW524455 BQA524206:BQA524455 BGE524206:BGE524455 AWI524206:AWI524455 AMM524206:AMM524455 ACQ524206:ACQ524455 SU524206:SU524455 IY524206:IY524455 C524202:C524451 WVK458670:WVK458919 WLO458670:WLO458919 WBS458670:WBS458919 VRW458670:VRW458919 VIA458670:VIA458919 UYE458670:UYE458919 UOI458670:UOI458919 UEM458670:UEM458919 TUQ458670:TUQ458919 TKU458670:TKU458919 TAY458670:TAY458919 SRC458670:SRC458919 SHG458670:SHG458919 RXK458670:RXK458919 RNO458670:RNO458919 RDS458670:RDS458919 QTW458670:QTW458919 QKA458670:QKA458919 QAE458670:QAE458919 PQI458670:PQI458919 PGM458670:PGM458919 OWQ458670:OWQ458919 OMU458670:OMU458919 OCY458670:OCY458919 NTC458670:NTC458919 NJG458670:NJG458919 MZK458670:MZK458919 MPO458670:MPO458919 MFS458670:MFS458919 LVW458670:LVW458919 LMA458670:LMA458919 LCE458670:LCE458919 KSI458670:KSI458919 KIM458670:KIM458919 JYQ458670:JYQ458919 JOU458670:JOU458919 JEY458670:JEY458919 IVC458670:IVC458919 ILG458670:ILG458919 IBK458670:IBK458919 HRO458670:HRO458919 HHS458670:HHS458919 GXW458670:GXW458919 GOA458670:GOA458919 GEE458670:GEE458919 FUI458670:FUI458919 FKM458670:FKM458919 FAQ458670:FAQ458919 EQU458670:EQU458919 EGY458670:EGY458919 DXC458670:DXC458919 DNG458670:DNG458919 DDK458670:DDK458919 CTO458670:CTO458919 CJS458670:CJS458919 BZW458670:BZW458919 BQA458670:BQA458919 BGE458670:BGE458919 AWI458670:AWI458919 AMM458670:AMM458919 ACQ458670:ACQ458919 SU458670:SU458919 IY458670:IY458919 C458666:C458915 WVK393134:WVK393383 WLO393134:WLO393383 WBS393134:WBS393383 VRW393134:VRW393383 VIA393134:VIA393383 UYE393134:UYE393383 UOI393134:UOI393383 UEM393134:UEM393383 TUQ393134:TUQ393383 TKU393134:TKU393383 TAY393134:TAY393383 SRC393134:SRC393383 SHG393134:SHG393383 RXK393134:RXK393383 RNO393134:RNO393383 RDS393134:RDS393383 QTW393134:QTW393383 QKA393134:QKA393383 QAE393134:QAE393383 PQI393134:PQI393383 PGM393134:PGM393383 OWQ393134:OWQ393383 OMU393134:OMU393383 OCY393134:OCY393383 NTC393134:NTC393383 NJG393134:NJG393383 MZK393134:MZK393383 MPO393134:MPO393383 MFS393134:MFS393383 LVW393134:LVW393383 LMA393134:LMA393383 LCE393134:LCE393383 KSI393134:KSI393383 KIM393134:KIM393383 JYQ393134:JYQ393383 JOU393134:JOU393383 JEY393134:JEY393383 IVC393134:IVC393383 ILG393134:ILG393383 IBK393134:IBK393383 HRO393134:HRO393383 HHS393134:HHS393383 GXW393134:GXW393383 GOA393134:GOA393383 GEE393134:GEE393383 FUI393134:FUI393383 FKM393134:FKM393383 FAQ393134:FAQ393383 EQU393134:EQU393383 EGY393134:EGY393383 DXC393134:DXC393383 DNG393134:DNG393383 DDK393134:DDK393383 CTO393134:CTO393383 CJS393134:CJS393383 BZW393134:BZW393383 BQA393134:BQA393383 BGE393134:BGE393383 AWI393134:AWI393383 AMM393134:AMM393383 ACQ393134:ACQ393383 SU393134:SU393383 IY393134:IY393383 C393130:C393379 WVK327598:WVK327847 WLO327598:WLO327847 WBS327598:WBS327847 VRW327598:VRW327847 VIA327598:VIA327847 UYE327598:UYE327847 UOI327598:UOI327847 UEM327598:UEM327847 TUQ327598:TUQ327847 TKU327598:TKU327847 TAY327598:TAY327847 SRC327598:SRC327847 SHG327598:SHG327847 RXK327598:RXK327847 RNO327598:RNO327847 RDS327598:RDS327847 QTW327598:QTW327847 QKA327598:QKA327847 QAE327598:QAE327847 PQI327598:PQI327847 PGM327598:PGM327847 OWQ327598:OWQ327847 OMU327598:OMU327847 OCY327598:OCY327847 NTC327598:NTC327847 NJG327598:NJG327847 MZK327598:MZK327847 MPO327598:MPO327847 MFS327598:MFS327847 LVW327598:LVW327847 LMA327598:LMA327847 LCE327598:LCE327847 KSI327598:KSI327847 KIM327598:KIM327847 JYQ327598:JYQ327847 JOU327598:JOU327847 JEY327598:JEY327847 IVC327598:IVC327847 ILG327598:ILG327847 IBK327598:IBK327847 HRO327598:HRO327847 HHS327598:HHS327847 GXW327598:GXW327847 GOA327598:GOA327847 GEE327598:GEE327847 FUI327598:FUI327847 FKM327598:FKM327847 FAQ327598:FAQ327847 EQU327598:EQU327847 EGY327598:EGY327847 DXC327598:DXC327847 DNG327598:DNG327847 DDK327598:DDK327847 CTO327598:CTO327847 CJS327598:CJS327847 BZW327598:BZW327847 BQA327598:BQA327847 BGE327598:BGE327847 AWI327598:AWI327847 AMM327598:AMM327847 ACQ327598:ACQ327847 SU327598:SU327847 IY327598:IY327847 C327594:C327843 WVK262062:WVK262311 WLO262062:WLO262311 WBS262062:WBS262311 VRW262062:VRW262311 VIA262062:VIA262311 UYE262062:UYE262311 UOI262062:UOI262311 UEM262062:UEM262311 TUQ262062:TUQ262311 TKU262062:TKU262311 TAY262062:TAY262311 SRC262062:SRC262311 SHG262062:SHG262311 RXK262062:RXK262311 RNO262062:RNO262311 RDS262062:RDS262311 QTW262062:QTW262311 QKA262062:QKA262311 QAE262062:QAE262311 PQI262062:PQI262311 PGM262062:PGM262311 OWQ262062:OWQ262311 OMU262062:OMU262311 OCY262062:OCY262311 NTC262062:NTC262311 NJG262062:NJG262311 MZK262062:MZK262311 MPO262062:MPO262311 MFS262062:MFS262311 LVW262062:LVW262311 LMA262062:LMA262311 LCE262062:LCE262311 KSI262062:KSI262311 KIM262062:KIM262311 JYQ262062:JYQ262311 JOU262062:JOU262311 JEY262062:JEY262311 IVC262062:IVC262311 ILG262062:ILG262311 IBK262062:IBK262311 HRO262062:HRO262311 HHS262062:HHS262311 GXW262062:GXW262311 GOA262062:GOA262311 GEE262062:GEE262311 FUI262062:FUI262311 FKM262062:FKM262311 FAQ262062:FAQ262311 EQU262062:EQU262311 EGY262062:EGY262311 DXC262062:DXC262311 DNG262062:DNG262311 DDK262062:DDK262311 CTO262062:CTO262311 CJS262062:CJS262311 BZW262062:BZW262311 BQA262062:BQA262311 BGE262062:BGE262311 AWI262062:AWI262311 AMM262062:AMM262311 ACQ262062:ACQ262311 SU262062:SU262311 IY262062:IY262311 C262058:C262307 WVK196526:WVK196775 WLO196526:WLO196775 WBS196526:WBS196775 VRW196526:VRW196775 VIA196526:VIA196775 UYE196526:UYE196775 UOI196526:UOI196775 UEM196526:UEM196775 TUQ196526:TUQ196775 TKU196526:TKU196775 TAY196526:TAY196775 SRC196526:SRC196775 SHG196526:SHG196775 RXK196526:RXK196775 RNO196526:RNO196775 RDS196526:RDS196775 QTW196526:QTW196775 QKA196526:QKA196775 QAE196526:QAE196775 PQI196526:PQI196775 PGM196526:PGM196775 OWQ196526:OWQ196775 OMU196526:OMU196775 OCY196526:OCY196775 NTC196526:NTC196775 NJG196526:NJG196775 MZK196526:MZK196775 MPO196526:MPO196775 MFS196526:MFS196775 LVW196526:LVW196775 LMA196526:LMA196775 LCE196526:LCE196775 KSI196526:KSI196775 KIM196526:KIM196775 JYQ196526:JYQ196775 JOU196526:JOU196775 JEY196526:JEY196775 IVC196526:IVC196775 ILG196526:ILG196775 IBK196526:IBK196775 HRO196526:HRO196775 HHS196526:HHS196775 GXW196526:GXW196775 GOA196526:GOA196775 GEE196526:GEE196775 FUI196526:FUI196775 FKM196526:FKM196775 FAQ196526:FAQ196775 EQU196526:EQU196775 EGY196526:EGY196775 DXC196526:DXC196775 DNG196526:DNG196775 DDK196526:DDK196775 CTO196526:CTO196775 CJS196526:CJS196775 BZW196526:BZW196775 BQA196526:BQA196775 BGE196526:BGE196775 AWI196526:AWI196775 AMM196526:AMM196775 ACQ196526:ACQ196775 SU196526:SU196775 IY196526:IY196775 C196522:C196771 WVK130990:WVK131239 WLO130990:WLO131239 WBS130990:WBS131239 VRW130990:VRW131239 VIA130990:VIA131239 UYE130990:UYE131239 UOI130990:UOI131239 UEM130990:UEM131239 TUQ130990:TUQ131239 TKU130990:TKU131239 TAY130990:TAY131239 SRC130990:SRC131239 SHG130990:SHG131239 RXK130990:RXK131239 RNO130990:RNO131239 RDS130990:RDS131239 QTW130990:QTW131239 QKA130990:QKA131239 QAE130990:QAE131239 PQI130990:PQI131239 PGM130990:PGM131239 OWQ130990:OWQ131239 OMU130990:OMU131239 OCY130990:OCY131239 NTC130990:NTC131239 NJG130990:NJG131239 MZK130990:MZK131239 MPO130990:MPO131239 MFS130990:MFS131239 LVW130990:LVW131239 LMA130990:LMA131239 LCE130990:LCE131239 KSI130990:KSI131239 KIM130990:KIM131239 JYQ130990:JYQ131239 JOU130990:JOU131239 JEY130990:JEY131239 IVC130990:IVC131239 ILG130990:ILG131239 IBK130990:IBK131239 HRO130990:HRO131239 HHS130990:HHS131239 GXW130990:GXW131239 GOA130990:GOA131239 GEE130990:GEE131239 FUI130990:FUI131239 FKM130990:FKM131239 FAQ130990:FAQ131239 EQU130990:EQU131239 EGY130990:EGY131239 DXC130990:DXC131239 DNG130990:DNG131239 DDK130990:DDK131239 CTO130990:CTO131239 CJS130990:CJS131239 BZW130990:BZW131239 BQA130990:BQA131239 BGE130990:BGE131239 AWI130990:AWI131239 AMM130990:AMM131239 ACQ130990:ACQ131239 SU130990:SU131239 IY130990:IY131239 C130986:C131235 WVK65454:WVK65703 WLO65454:WLO65703 WBS65454:WBS65703 VRW65454:VRW65703 VIA65454:VIA65703 UYE65454:UYE65703 UOI65454:UOI65703 UEM65454:UEM65703 TUQ65454:TUQ65703 TKU65454:TKU65703 TAY65454:TAY65703 SRC65454:SRC65703 SHG65454:SHG65703 RXK65454:RXK65703 RNO65454:RNO65703 RDS65454:RDS65703 QTW65454:QTW65703 QKA65454:QKA65703 QAE65454:QAE65703 PQI65454:PQI65703 PGM65454:PGM65703 OWQ65454:OWQ65703 OMU65454:OMU65703 OCY65454:OCY65703 NTC65454:NTC65703 NJG65454:NJG65703 MZK65454:MZK65703 MPO65454:MPO65703 MFS65454:MFS65703 LVW65454:LVW65703 LMA65454:LMA65703 LCE65454:LCE65703 KSI65454:KSI65703 KIM65454:KIM65703 JYQ65454:JYQ65703 JOU65454:JOU65703 JEY65454:JEY65703 IVC65454:IVC65703 ILG65454:ILG65703 IBK65454:IBK65703 HRO65454:HRO65703 HHS65454:HHS65703 GXW65454:GXW65703 GOA65454:GOA65703 GEE65454:GEE65703 FUI65454:FUI65703 FKM65454:FKM65703 FAQ65454:FAQ65703 EQU65454:EQU65703 EGY65454:EGY65703 DXC65454:DXC65703 DNG65454:DNG65703 DDK65454:DDK65703 CTO65454:CTO65703 CJS65454:CJS65703 BZW65454:BZW65703 BQA65454:BQA65703 BGE65454:BGE65703 AWI65454:AWI65703 AMM65454:AMM65703 ACQ65454:ACQ65703 SU65454:SU65703 IY3:IY36 SU3:SU36 ACQ3:ACQ36 AMM3:AMM36 AWI3:AWI36 BGE3:BGE36 BQA3:BQA36 BZW3:BZW36 CJS3:CJS36 CTO3:CTO36 DDK3:DDK36 DNG3:DNG36 DXC3:DXC36 EGY3:EGY36 EQU3:EQU36 FAQ3:FAQ36 FKM3:FKM36 FUI3:FUI36 GEE3:GEE36 GOA3:GOA36 GXW3:GXW36 HHS3:HHS36 HRO3:HRO36 IBK3:IBK36 ILG3:ILG36 IVC3:IVC36 JEY3:JEY36 JOU3:JOU36 JYQ3:JYQ36 KIM3:KIM36 KSI3:KSI36 LCE3:LCE36 LMA3:LMA36 LVW3:LVW36 MFS3:MFS36 MPO3:MPO36 MZK3:MZK36 NJG3:NJG36 NTC3:NTC36 OCY3:OCY36 OMU3:OMU36 OWQ3:OWQ36 PGM3:PGM36 PQI3:PQI36 QAE3:QAE36 QKA3:QKA36 QTW3:QTW36 RDS3:RDS36 RNO3:RNO36 RXK3:RXK36 SHG3:SHG36 SRC3:SRC36 TAY3:TAY36 TKU3:TKU36 TUQ3:TUQ36 UEM3:UEM36 UOI3:UOI36 UYE3:UYE36 VIA3:VIA36 VRW3:VRW36 WBS3:WBS36 WLO3:WLO36 WVK3:WVK36 IY38:IY239 SU38:SU239 ACQ38:ACQ239 AMM38:AMM239 AWI38:AWI239 BGE38:BGE239 BQA38:BQA239 BZW38:BZW239 CJS38:CJS239 CTO38:CTO239 DDK38:DDK239 DNG38:DNG239 DXC38:DXC239 EGY38:EGY239 EQU38:EQU239 FAQ38:FAQ239 FKM38:FKM239 FUI38:FUI239 GEE38:GEE239 GOA38:GOA239 GXW38:GXW239 HHS38:HHS239 HRO38:HRO239 IBK38:IBK239 ILG38:ILG239 IVC38:IVC239 JEY38:JEY239 JOU38:JOU239 JYQ38:JYQ239 KIM38:KIM239 KSI38:KSI239 LCE38:LCE239 LMA38:LMA239 LVW38:LVW239 MFS38:MFS239 MPO38:MPO239 MZK38:MZK239 NJG38:NJG239 NTC38:NTC239 OCY38:OCY239 OMU38:OMU239 OWQ38:OWQ239 PGM38:PGM239 PQI38:PQI239 QAE38:QAE239 QKA38:QKA239 QTW38:QTW239 RDS38:RDS239 RNO38:RNO239 RXK38:RXK239 SHG38:SHG239 SRC38:SRC239 TAY38:TAY239 TKU38:TKU239 TUQ38:TUQ239 UEM38:UEM239 UOI38:UOI239 UYE38:UYE239 VIA38:VIA239 VRW38:VRW239 WBS38:WBS239 WLO38:WLO239 WVK38:WVK239 C3:C216 C222:C233" xr:uid="{FCEF7C0D-AA55-41AD-BEAB-6357A38C4B20}">
      <formula1>$E$2:$E$5</formula1>
    </dataValidation>
  </dataValidations>
  <pageMargins left="0.75" right="0.75" top="1" bottom="1" header="0.5" footer="0.5"/>
  <pageSetup paperSize="9" orientation="portrait" verticalDpi="0"/>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E22F1A-F11C-4083-85FA-FC7C5454B6D1}">
  <sheetPr>
    <tabColor theme="4" tint="0.79998168889431442"/>
  </sheetPr>
  <dimension ref="A1:L37"/>
  <sheetViews>
    <sheetView showGridLines="0" tabSelected="1" zoomScaleNormal="100" workbookViewId="0">
      <selection activeCell="G61" sqref="G61"/>
    </sheetView>
  </sheetViews>
  <sheetFormatPr baseColWidth="10" defaultColWidth="8.83203125" defaultRowHeight="13"/>
  <cols>
    <col min="1" max="1" width="9.83203125" customWidth="1"/>
    <col min="2" max="2" width="22.33203125" customWidth="1"/>
    <col min="3" max="3" width="22.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2">
      <c r="A1" s="53"/>
      <c r="B1" s="53"/>
      <c r="C1" s="53"/>
      <c r="D1" s="53"/>
      <c r="E1" s="53"/>
      <c r="F1" s="53"/>
      <c r="G1" s="53"/>
      <c r="H1" s="53"/>
      <c r="I1" s="53"/>
      <c r="J1" s="53"/>
      <c r="K1" s="53"/>
    </row>
    <row r="2" spans="1:12" ht="30" customHeight="1">
      <c r="A2" s="124" t="s">
        <v>604</v>
      </c>
      <c r="B2" s="125"/>
      <c r="C2" s="125"/>
      <c r="D2" s="125"/>
      <c r="E2" s="125"/>
      <c r="F2" s="125"/>
      <c r="G2" s="125"/>
      <c r="H2" s="125"/>
      <c r="I2" s="125"/>
      <c r="J2" s="160"/>
      <c r="K2" s="160"/>
    </row>
    <row r="3" spans="1:12">
      <c r="A3" s="53"/>
      <c r="B3" s="53"/>
      <c r="C3" s="53"/>
      <c r="D3" s="53"/>
      <c r="E3" s="53"/>
      <c r="F3" s="53"/>
      <c r="G3" s="53"/>
      <c r="H3" s="53"/>
      <c r="I3" s="53"/>
      <c r="J3" s="53"/>
      <c r="K3" s="53"/>
    </row>
    <row r="4" spans="1:12" s="26" customFormat="1" ht="18" customHeight="1">
      <c r="A4" s="88"/>
      <c r="B4" s="127" t="s">
        <v>343</v>
      </c>
      <c r="C4" s="127"/>
      <c r="D4" s="127" t="s">
        <v>500</v>
      </c>
      <c r="E4" s="127"/>
      <c r="F4" s="89" t="s">
        <v>344</v>
      </c>
      <c r="G4" s="90" t="s">
        <v>345</v>
      </c>
      <c r="H4" s="90" t="s">
        <v>65</v>
      </c>
      <c r="I4" s="88"/>
      <c r="J4" s="86"/>
      <c r="K4" s="86"/>
      <c r="L4" s="86"/>
    </row>
    <row r="5" spans="1:12" ht="18" customHeight="1">
      <c r="A5" s="32"/>
      <c r="B5" s="79" t="s">
        <v>136</v>
      </c>
      <c r="C5" s="84"/>
      <c r="D5" s="44">
        <v>0</v>
      </c>
      <c r="E5" s="78"/>
      <c r="F5" s="44" t="s">
        <v>23</v>
      </c>
      <c r="G5" s="45" t="e">
        <f>VLOOKUP(B5,'&gt;&gt; Ingrédient prix'!$B$3:$D$491,3,0)</f>
        <v>#N/A</v>
      </c>
      <c r="H5" s="45" t="e">
        <f t="shared" ref="H5:H14" si="0">G5*D5</f>
        <v>#N/A</v>
      </c>
      <c r="I5" s="32"/>
      <c r="J5" s="53"/>
      <c r="K5" s="53"/>
    </row>
    <row r="6" spans="1:12" ht="18" customHeight="1">
      <c r="A6" s="32"/>
      <c r="B6" s="79" t="s">
        <v>136</v>
      </c>
      <c r="C6" s="79"/>
      <c r="D6" s="44">
        <v>0</v>
      </c>
      <c r="E6" s="44"/>
      <c r="F6" s="44" t="s">
        <v>1</v>
      </c>
      <c r="G6" s="45" t="e">
        <f>VLOOKUP(B6,'&gt;&gt; Ingrédient prix'!$B$3:$D$491,3,0)</f>
        <v>#N/A</v>
      </c>
      <c r="H6" s="45" t="e">
        <f t="shared" si="0"/>
        <v>#N/A</v>
      </c>
      <c r="I6" s="32"/>
      <c r="J6" s="53"/>
      <c r="K6" s="53"/>
    </row>
    <row r="7" spans="1:12" ht="18" customHeight="1">
      <c r="A7" s="32"/>
      <c r="B7" s="79" t="s">
        <v>136</v>
      </c>
      <c r="C7" s="79"/>
      <c r="D7" s="44">
        <v>0</v>
      </c>
      <c r="E7" s="44"/>
      <c r="F7" s="44" t="s">
        <v>1</v>
      </c>
      <c r="G7" s="45" t="e">
        <f>VLOOKUP(B7,'&gt;&gt; Ingrédient prix'!$B$3:$D$491,3,0)</f>
        <v>#N/A</v>
      </c>
      <c r="H7" s="45" t="e">
        <f t="shared" si="0"/>
        <v>#N/A</v>
      </c>
      <c r="I7" s="32"/>
      <c r="J7" s="53"/>
      <c r="K7" s="53"/>
    </row>
    <row r="8" spans="1:12" ht="18" customHeight="1">
      <c r="A8" s="32"/>
      <c r="B8" s="79" t="s">
        <v>136</v>
      </c>
      <c r="C8" s="79"/>
      <c r="D8" s="44">
        <v>0</v>
      </c>
      <c r="E8" s="44"/>
      <c r="F8" s="44" t="s">
        <v>1</v>
      </c>
      <c r="G8" s="45" t="e">
        <f>VLOOKUP(B8,'&gt;&gt; Ingrédient prix'!$B$3:$D$491,3,0)</f>
        <v>#N/A</v>
      </c>
      <c r="H8" s="45" t="e">
        <f t="shared" si="0"/>
        <v>#N/A</v>
      </c>
      <c r="I8" s="32"/>
      <c r="J8" s="53"/>
      <c r="K8" s="53"/>
    </row>
    <row r="9" spans="1:12" ht="18" customHeight="1">
      <c r="A9" s="32"/>
      <c r="B9" s="79" t="s">
        <v>136</v>
      </c>
      <c r="C9" s="79"/>
      <c r="D9" s="44">
        <v>0</v>
      </c>
      <c r="E9" s="44"/>
      <c r="F9" s="44" t="s">
        <v>1</v>
      </c>
      <c r="G9" s="45" t="e">
        <f>VLOOKUP(B9,'&gt;&gt; Ingrédient prix'!$B$3:$D$491,3,0)</f>
        <v>#N/A</v>
      </c>
      <c r="H9" s="45" t="e">
        <f t="shared" si="0"/>
        <v>#N/A</v>
      </c>
      <c r="I9" s="32"/>
      <c r="J9" s="53"/>
      <c r="K9" s="53"/>
    </row>
    <row r="10" spans="1:12" ht="18" customHeight="1">
      <c r="A10" s="32"/>
      <c r="B10" s="79" t="s">
        <v>136</v>
      </c>
      <c r="C10" s="79"/>
      <c r="D10" s="44">
        <v>0</v>
      </c>
      <c r="E10" s="44"/>
      <c r="F10" s="44" t="s">
        <v>1</v>
      </c>
      <c r="G10" s="45" t="e">
        <f>VLOOKUP(B10,'&gt;&gt; Ingrédient prix'!$B$3:$D$491,3,0)</f>
        <v>#N/A</v>
      </c>
      <c r="H10" s="45" t="e">
        <f t="shared" si="0"/>
        <v>#N/A</v>
      </c>
      <c r="I10" s="32"/>
      <c r="J10" s="53"/>
      <c r="K10" s="53"/>
    </row>
    <row r="11" spans="1:12" ht="18" customHeight="1">
      <c r="A11" s="32"/>
      <c r="B11" s="79" t="s">
        <v>136</v>
      </c>
      <c r="C11" s="79"/>
      <c r="D11" s="44">
        <v>0</v>
      </c>
      <c r="E11" s="44"/>
      <c r="F11" s="44" t="s">
        <v>1</v>
      </c>
      <c r="G11" s="45" t="e">
        <f>VLOOKUP(B11,'&gt;&gt; Ingrédient prix'!$B$3:$D$491,3,0)</f>
        <v>#N/A</v>
      </c>
      <c r="H11" s="45" t="e">
        <f t="shared" si="0"/>
        <v>#N/A</v>
      </c>
      <c r="I11" s="32"/>
      <c r="J11" s="53"/>
      <c r="K11" s="53"/>
    </row>
    <row r="12" spans="1:12" ht="18" customHeight="1">
      <c r="A12" s="32"/>
      <c r="B12" s="79" t="s">
        <v>136</v>
      </c>
      <c r="C12" s="79"/>
      <c r="D12" s="44">
        <v>0</v>
      </c>
      <c r="E12" s="44"/>
      <c r="F12" s="44" t="s">
        <v>22</v>
      </c>
      <c r="G12" s="45" t="e">
        <f>VLOOKUP(B12,'&gt;&gt; Ingrédient prix'!$B$3:$D$491,3,0)</f>
        <v>#N/A</v>
      </c>
      <c r="H12" s="45" t="e">
        <f t="shared" si="0"/>
        <v>#N/A</v>
      </c>
      <c r="I12" s="32"/>
      <c r="J12" s="53"/>
      <c r="K12" s="53"/>
    </row>
    <row r="13" spans="1:12" ht="18" customHeight="1">
      <c r="A13" s="32"/>
      <c r="B13" s="79" t="s">
        <v>136</v>
      </c>
      <c r="C13" s="79"/>
      <c r="D13" s="44">
        <v>0</v>
      </c>
      <c r="E13" s="44"/>
      <c r="F13" s="44" t="s">
        <v>22</v>
      </c>
      <c r="G13" s="45" t="e">
        <f>VLOOKUP(B13,'&gt;&gt; Ingrédient prix'!$B$3:$D$491,3,0)</f>
        <v>#N/A</v>
      </c>
      <c r="H13" s="45" t="e">
        <f t="shared" si="0"/>
        <v>#N/A</v>
      </c>
      <c r="I13" s="32"/>
      <c r="J13" s="53"/>
      <c r="K13" s="53"/>
    </row>
    <row r="14" spans="1:12" ht="18" customHeight="1">
      <c r="A14" s="32"/>
      <c r="B14" s="79" t="s">
        <v>136</v>
      </c>
      <c r="C14" s="79"/>
      <c r="D14" s="44">
        <v>0</v>
      </c>
      <c r="E14" s="44"/>
      <c r="F14" s="44" t="s">
        <v>1</v>
      </c>
      <c r="G14" s="45" t="e">
        <f>VLOOKUP(B14,'&gt;&gt; Ingrédient prix'!$B$3:$D$491,3,0)</f>
        <v>#N/A</v>
      </c>
      <c r="H14" s="45" t="e">
        <f t="shared" si="0"/>
        <v>#N/A</v>
      </c>
      <c r="I14" s="32"/>
      <c r="J14" s="53"/>
      <c r="K14" s="53"/>
    </row>
    <row r="15" spans="1:12" ht="32" customHeight="1">
      <c r="A15" s="32"/>
      <c r="B15" s="32"/>
      <c r="C15" s="32"/>
      <c r="D15" s="32"/>
      <c r="E15" s="32"/>
      <c r="F15" s="32"/>
      <c r="G15" s="32"/>
      <c r="H15" s="32"/>
      <c r="I15" s="32"/>
      <c r="J15" s="53"/>
      <c r="K15" s="53"/>
    </row>
    <row r="16" spans="1:12" ht="32" customHeight="1">
      <c r="A16" s="129" t="s">
        <v>507</v>
      </c>
      <c r="B16" s="130"/>
      <c r="C16" s="130"/>
      <c r="D16" s="130"/>
      <c r="E16" s="130"/>
      <c r="F16" s="130"/>
      <c r="G16" s="130"/>
      <c r="H16" s="130"/>
      <c r="I16" s="130"/>
      <c r="J16" s="53"/>
      <c r="K16" s="53"/>
    </row>
    <row r="17" spans="1:11" ht="20" customHeight="1">
      <c r="A17" s="120" t="s">
        <v>510</v>
      </c>
      <c r="B17" s="164"/>
      <c r="C17" s="164"/>
      <c r="D17" s="164"/>
      <c r="E17" s="164"/>
      <c r="F17" s="164"/>
      <c r="G17" s="164"/>
      <c r="H17" s="164"/>
      <c r="I17" s="77"/>
      <c r="J17" s="53"/>
      <c r="K17" s="53"/>
    </row>
    <row r="18" spans="1:11" ht="20" customHeight="1">
      <c r="A18" s="120" t="s">
        <v>511</v>
      </c>
      <c r="B18" s="164"/>
      <c r="C18" s="164"/>
      <c r="D18" s="164"/>
      <c r="E18" s="164"/>
      <c r="F18" s="164"/>
      <c r="G18" s="164"/>
      <c r="H18" s="164"/>
      <c r="I18" s="77"/>
      <c r="J18" s="53"/>
      <c r="K18" s="53"/>
    </row>
    <row r="19" spans="1:11" ht="20" customHeight="1">
      <c r="A19" s="120" t="s">
        <v>512</v>
      </c>
      <c r="B19" s="164"/>
      <c r="C19" s="164"/>
      <c r="D19" s="164"/>
      <c r="E19" s="164"/>
      <c r="F19" s="164"/>
      <c r="G19" s="164"/>
      <c r="H19" s="164"/>
      <c r="I19" s="77"/>
      <c r="J19" s="53"/>
      <c r="K19" s="53"/>
    </row>
    <row r="20" spans="1:11" ht="20" customHeight="1">
      <c r="A20" s="120" t="s">
        <v>513</v>
      </c>
      <c r="B20" s="164"/>
      <c r="C20" s="164"/>
      <c r="D20" s="164"/>
      <c r="E20" s="164"/>
      <c r="F20" s="164"/>
      <c r="G20" s="164"/>
      <c r="H20" s="164"/>
      <c r="I20" s="77"/>
      <c r="J20" s="53"/>
      <c r="K20" s="53"/>
    </row>
    <row r="21" spans="1:11" ht="20" customHeight="1">
      <c r="A21" s="120" t="s">
        <v>514</v>
      </c>
      <c r="B21" s="164"/>
      <c r="C21" s="164"/>
      <c r="D21" s="164"/>
      <c r="E21" s="164"/>
      <c r="F21" s="164"/>
      <c r="G21" s="164"/>
      <c r="H21" s="164"/>
      <c r="I21" s="77"/>
      <c r="J21" s="53"/>
      <c r="K21" s="53"/>
    </row>
    <row r="22" spans="1:11" s="26" customFormat="1" ht="20" customHeight="1">
      <c r="A22" s="120" t="s">
        <v>515</v>
      </c>
      <c r="B22" s="164"/>
      <c r="C22" s="164"/>
      <c r="D22" s="164"/>
      <c r="E22" s="164"/>
      <c r="F22" s="164"/>
      <c r="G22" s="164"/>
      <c r="H22" s="87"/>
      <c r="I22" s="87"/>
      <c r="J22" s="86"/>
      <c r="K22" s="86"/>
    </row>
    <row r="23" spans="1:11" ht="27" customHeight="1">
      <c r="A23" s="58"/>
      <c r="B23" s="153"/>
      <c r="C23" s="153"/>
      <c r="D23" s="153"/>
      <c r="E23" s="153"/>
      <c r="F23" s="153"/>
      <c r="G23" s="153"/>
      <c r="H23" s="153"/>
      <c r="I23" s="153"/>
      <c r="J23" s="53"/>
      <c r="K23" s="53"/>
    </row>
    <row r="24" spans="1:11" ht="18" customHeight="1">
      <c r="A24" s="32"/>
      <c r="B24" s="100" t="s">
        <v>501</v>
      </c>
      <c r="C24" s="60"/>
      <c r="D24" s="60"/>
      <c r="E24" s="60"/>
      <c r="F24" s="32"/>
      <c r="G24" s="123" t="s">
        <v>508</v>
      </c>
      <c r="H24" s="123"/>
      <c r="I24" s="123"/>
      <c r="J24" s="53"/>
      <c r="K24" s="53"/>
    </row>
    <row r="25" spans="1:11" ht="18" customHeight="1">
      <c r="A25" s="32"/>
      <c r="B25" s="88" t="s">
        <v>502</v>
      </c>
      <c r="C25" s="32"/>
      <c r="D25" s="32"/>
      <c r="E25" s="48"/>
      <c r="F25" s="32"/>
      <c r="G25" s="95" t="s">
        <v>502</v>
      </c>
      <c r="H25" s="49"/>
      <c r="I25" s="48">
        <f>E25</f>
        <v>0</v>
      </c>
      <c r="J25" s="53"/>
      <c r="K25" s="53"/>
    </row>
    <row r="26" spans="1:11" ht="18" customHeight="1">
      <c r="A26" s="32"/>
      <c r="B26" s="88" t="s">
        <v>65</v>
      </c>
      <c r="C26" s="32"/>
      <c r="D26" s="32"/>
      <c r="E26" s="50" t="e">
        <f>SUM(H5:H14)</f>
        <v>#N/A</v>
      </c>
      <c r="F26" s="32"/>
      <c r="G26" s="95" t="s">
        <v>65</v>
      </c>
      <c r="H26" s="49"/>
      <c r="I26" s="50" t="e">
        <f>SUM(H5:H14)</f>
        <v>#N/A</v>
      </c>
      <c r="J26" s="75"/>
      <c r="K26" s="53"/>
    </row>
    <row r="27" spans="1:11" ht="18" customHeight="1">
      <c r="A27" s="35"/>
      <c r="B27" s="105" t="s">
        <v>503</v>
      </c>
      <c r="C27" s="35"/>
      <c r="D27" s="35"/>
      <c r="E27" s="51" t="e">
        <f>E26/(E25-E28)</f>
        <v>#N/A</v>
      </c>
      <c r="F27" s="32"/>
      <c r="G27" s="107" t="s">
        <v>503</v>
      </c>
      <c r="H27" s="52"/>
      <c r="I27" s="51" t="e">
        <f>+I26/(I25-I28)</f>
        <v>#N/A</v>
      </c>
      <c r="J27" s="53"/>
      <c r="K27" s="53"/>
    </row>
    <row r="28" spans="1:11" ht="18" customHeight="1">
      <c r="A28" s="32"/>
      <c r="B28" s="88" t="s">
        <v>504</v>
      </c>
      <c r="C28" s="32"/>
      <c r="D28" s="32"/>
      <c r="E28" s="48">
        <f>E25/106*6</f>
        <v>0</v>
      </c>
      <c r="F28" s="32"/>
      <c r="G28" s="95" t="s">
        <v>504</v>
      </c>
      <c r="H28" s="49"/>
      <c r="I28" s="48">
        <f>I25/112*12</f>
        <v>0</v>
      </c>
      <c r="J28" s="53"/>
      <c r="K28" s="53"/>
    </row>
    <row r="29" spans="1:11" s="11" customFormat="1" ht="18" customHeight="1">
      <c r="A29" s="32"/>
      <c r="B29" s="88" t="s">
        <v>85</v>
      </c>
      <c r="C29" s="32"/>
      <c r="D29" s="32"/>
      <c r="E29" s="50" t="e">
        <f>E25-E26-E28</f>
        <v>#N/A</v>
      </c>
      <c r="F29" s="32"/>
      <c r="G29" s="95" t="s">
        <v>85</v>
      </c>
      <c r="H29" s="49"/>
      <c r="I29" s="50"/>
      <c r="J29" s="66"/>
      <c r="K29" s="66"/>
    </row>
    <row r="30" spans="1:11" ht="18" customHeight="1">
      <c r="A30" s="32"/>
      <c r="B30" s="110" t="s">
        <v>505</v>
      </c>
      <c r="C30" s="32"/>
      <c r="D30" s="32"/>
      <c r="E30" s="33">
        <v>6</v>
      </c>
      <c r="F30" s="32"/>
      <c r="G30" s="112" t="s">
        <v>506</v>
      </c>
      <c r="H30" s="53"/>
      <c r="I30" s="33">
        <v>12</v>
      </c>
      <c r="J30" s="53"/>
      <c r="K30" s="53"/>
    </row>
    <row r="31" spans="1:11" ht="18" customHeight="1">
      <c r="A31" s="32"/>
      <c r="B31" s="88"/>
      <c r="C31" s="32"/>
      <c r="D31" s="32"/>
      <c r="E31" s="32"/>
      <c r="F31" s="32"/>
      <c r="G31" s="32"/>
      <c r="H31" s="32"/>
      <c r="I31" s="32"/>
      <c r="J31" s="53"/>
      <c r="K31" s="53"/>
    </row>
    <row r="32" spans="1:11" ht="18" customHeight="1">
      <c r="A32" s="32"/>
      <c r="B32" s="119" t="s">
        <v>509</v>
      </c>
      <c r="C32" s="32"/>
      <c r="D32" s="32"/>
      <c r="E32" s="32"/>
      <c r="F32" s="32"/>
      <c r="G32" s="32"/>
      <c r="H32" s="32"/>
      <c r="I32" s="32"/>
      <c r="J32" s="53"/>
      <c r="K32" s="53"/>
    </row>
    <row r="33" spans="1:11" ht="18" customHeight="1">
      <c r="A33" s="32"/>
      <c r="B33" s="32"/>
      <c r="C33" s="32"/>
      <c r="D33" s="32"/>
      <c r="E33" s="32"/>
      <c r="F33" s="32"/>
      <c r="G33" s="32"/>
      <c r="H33" s="32"/>
      <c r="I33" s="32"/>
      <c r="J33" s="53"/>
      <c r="K33" s="53"/>
    </row>
    <row r="34" spans="1:11" ht="18" customHeight="1">
      <c r="A34" s="21"/>
      <c r="C34" s="21"/>
      <c r="D34" s="21"/>
      <c r="E34" s="21"/>
      <c r="F34" s="21"/>
      <c r="G34" s="21"/>
      <c r="H34" s="21"/>
      <c r="I34" s="21"/>
    </row>
    <row r="35" spans="1:11" ht="18" customHeight="1">
      <c r="A35" s="21"/>
      <c r="C35" s="21"/>
      <c r="D35" s="21"/>
      <c r="E35" s="21"/>
      <c r="F35" s="21"/>
      <c r="G35" s="21"/>
      <c r="H35" s="21"/>
      <c r="I35" s="21"/>
    </row>
    <row r="36" spans="1:11" ht="18" customHeight="1"/>
    <row r="37" spans="1:11" ht="18" customHeight="1"/>
  </sheetData>
  <mergeCells count="13">
    <mergeCell ref="B23:I23"/>
    <mergeCell ref="G24:I24"/>
    <mergeCell ref="B18:H18"/>
    <mergeCell ref="B19:H19"/>
    <mergeCell ref="B20:H20"/>
    <mergeCell ref="B21:H21"/>
    <mergeCell ref="B22:G22"/>
    <mergeCell ref="B17:H17"/>
    <mergeCell ref="A2:I2"/>
    <mergeCell ref="J2:K2"/>
    <mergeCell ref="B4:C4"/>
    <mergeCell ref="D4:E4"/>
    <mergeCell ref="A16:I16"/>
  </mergeCells>
  <pageMargins left="0.7" right="0.7" top="0.75" bottom="0.75" header="0.3" footer="0.3"/>
  <pageSetup paperSize="9" scale="58" orientation="landscape" verticalDpi="0" r:id="rId1"/>
  <extLst>
    <ext xmlns:x14="http://schemas.microsoft.com/office/spreadsheetml/2009/9/main" uri="{CCE6A557-97BC-4b89-ADB6-D9C93CAAB3DF}">
      <x14:dataValidations xmlns:xm="http://schemas.microsoft.com/office/excel/2006/main" count="1">
        <x14:dataValidation type="list" showInputMessage="1" showErrorMessage="1" xr:uid="{F5375EA7-49E7-40D8-A4C4-A20B85B18A75}">
          <x14:formula1>
            <xm:f>'&gt;&gt; Ingrédient prix'!#REF!</xm:f>
          </x14:formula1>
          <xm:sqref>B5:B14</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817538-0452-9048-89FE-E9722F4FE967}">
  <sheetPr>
    <tabColor theme="4" tint="0.79998168889431442"/>
  </sheetPr>
  <dimension ref="A1:L35"/>
  <sheetViews>
    <sheetView zoomScale="108" zoomScaleNormal="165" workbookViewId="0">
      <selection activeCell="D48" sqref="D48"/>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494</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600</v>
      </c>
      <c r="C5" s="91"/>
      <c r="D5" s="92">
        <v>1</v>
      </c>
      <c r="E5" s="92"/>
      <c r="F5" s="44" t="s">
        <v>492</v>
      </c>
      <c r="G5" s="94">
        <f>VLOOKUP(B5,'&gt;&gt; Ingrédient prix'!$B$3:$D$232,3,0)</f>
        <v>0.85</v>
      </c>
      <c r="H5" s="94">
        <f t="shared" ref="H5:H10" si="0">G5*D5</f>
        <v>0.85</v>
      </c>
      <c r="I5" s="88"/>
      <c r="J5" s="86"/>
      <c r="K5" s="86"/>
      <c r="L5" s="86"/>
    </row>
    <row r="6" spans="1:12" ht="18" customHeight="1">
      <c r="A6" s="88"/>
      <c r="B6" s="91" t="s">
        <v>495</v>
      </c>
      <c r="C6" s="91"/>
      <c r="D6" s="93">
        <v>0.09</v>
      </c>
      <c r="E6" s="93"/>
      <c r="F6" s="93" t="s">
        <v>1</v>
      </c>
      <c r="G6" s="94">
        <f>VLOOKUP(B6,'&gt;&gt; Ingrédient prix'!$B$3:$D$232,3,0)</f>
        <v>9.98</v>
      </c>
      <c r="H6" s="94">
        <f t="shared" si="0"/>
        <v>0.8982</v>
      </c>
      <c r="I6" s="88"/>
      <c r="J6" s="86"/>
      <c r="K6" s="86"/>
      <c r="L6" s="86"/>
    </row>
    <row r="7" spans="1:12" ht="18" customHeight="1">
      <c r="A7" s="88"/>
      <c r="B7" s="91" t="s">
        <v>483</v>
      </c>
      <c r="C7" s="91"/>
      <c r="D7" s="93">
        <v>0.05</v>
      </c>
      <c r="E7" s="93"/>
      <c r="F7" s="93" t="s">
        <v>1</v>
      </c>
      <c r="G7" s="94">
        <f>VLOOKUP(B7,'&gt;&gt; Ingrédient prix'!$B$3:$D$232,3,0)</f>
        <v>11.09</v>
      </c>
      <c r="H7" s="94">
        <f t="shared" si="0"/>
        <v>0.55449999999999999</v>
      </c>
      <c r="I7" s="88"/>
      <c r="J7" s="86"/>
      <c r="K7" s="86"/>
      <c r="L7" s="86"/>
    </row>
    <row r="8" spans="1:12" ht="18" customHeight="1">
      <c r="A8" s="88"/>
      <c r="B8" s="91" t="s">
        <v>484</v>
      </c>
      <c r="C8" s="91"/>
      <c r="D8" s="93">
        <v>0.02</v>
      </c>
      <c r="E8" s="93"/>
      <c r="F8" s="93" t="s">
        <v>22</v>
      </c>
      <c r="G8" s="94">
        <f>VLOOKUP(B8,'&gt;&gt; Ingrédient prix'!$B$3:$D$232,3,0)</f>
        <v>30.56</v>
      </c>
      <c r="H8" s="94">
        <f t="shared" si="0"/>
        <v>0.61119999999999997</v>
      </c>
      <c r="I8" s="88"/>
      <c r="J8" s="86"/>
      <c r="K8" s="86"/>
      <c r="L8" s="86"/>
    </row>
    <row r="9" spans="1:12" ht="18" customHeight="1">
      <c r="A9" s="88"/>
      <c r="B9" s="91" t="s">
        <v>485</v>
      </c>
      <c r="C9" s="91"/>
      <c r="D9" s="93">
        <v>1.4999999999999999E-2</v>
      </c>
      <c r="E9" s="93"/>
      <c r="F9" s="93" t="s">
        <v>22</v>
      </c>
      <c r="G9" s="94">
        <f>VLOOKUP(B9,'&gt;&gt; Ingrédient prix'!$B$3:$D$232,3,0)</f>
        <v>12</v>
      </c>
      <c r="H9" s="94">
        <f t="shared" si="0"/>
        <v>0.18</v>
      </c>
      <c r="I9" s="88"/>
      <c r="J9" s="86"/>
      <c r="K9" s="86"/>
      <c r="L9" s="86"/>
    </row>
    <row r="10" spans="1:12" ht="18" customHeight="1">
      <c r="A10" s="88"/>
      <c r="B10" s="91" t="s">
        <v>611</v>
      </c>
      <c r="C10" s="91"/>
      <c r="D10" s="93">
        <v>1.4999999999999999E-2</v>
      </c>
      <c r="E10" s="93"/>
      <c r="F10" s="93" t="s">
        <v>340</v>
      </c>
      <c r="G10" s="94">
        <f>VLOOKUP(B10,'&gt;&gt; Ingrédient prix'!$B$3:$D$232,3,0)</f>
        <v>25</v>
      </c>
      <c r="H10" s="94">
        <f t="shared" si="0"/>
        <v>0.375</v>
      </c>
      <c r="I10" s="88"/>
      <c r="J10" s="86"/>
      <c r="K10" s="86"/>
      <c r="L10" s="86"/>
    </row>
    <row r="11" spans="1:12" ht="18" customHeight="1">
      <c r="A11" s="88"/>
      <c r="B11" s="91"/>
      <c r="C11" s="91"/>
      <c r="D11" s="93"/>
      <c r="E11" s="93"/>
      <c r="F11" s="93"/>
      <c r="G11" s="94"/>
      <c r="H11" s="94"/>
      <c r="I11" s="88"/>
      <c r="J11" s="86"/>
      <c r="K11" s="86"/>
      <c r="L11" s="86"/>
    </row>
    <row r="12" spans="1:12" ht="18" customHeight="1">
      <c r="A12" s="88"/>
      <c r="B12" s="91"/>
      <c r="C12" s="91"/>
      <c r="D12" s="93"/>
      <c r="E12" s="93"/>
      <c r="F12" s="93"/>
      <c r="G12" s="94"/>
      <c r="H12" s="94"/>
      <c r="I12" s="88"/>
      <c r="J12" s="86"/>
      <c r="K12" s="86"/>
      <c r="L12" s="86"/>
    </row>
    <row r="13" spans="1:12" ht="32" customHeight="1">
      <c r="A13" s="88"/>
      <c r="B13" s="88"/>
      <c r="C13" s="88"/>
      <c r="D13" s="88"/>
      <c r="E13" s="88"/>
      <c r="F13" s="88"/>
      <c r="G13" s="88"/>
      <c r="H13" s="88"/>
      <c r="I13" s="88"/>
      <c r="J13" s="86"/>
      <c r="K13" s="86"/>
      <c r="L13" s="86"/>
    </row>
    <row r="14" spans="1:12" ht="32" customHeight="1">
      <c r="A14" s="129" t="s">
        <v>507</v>
      </c>
      <c r="B14" s="130"/>
      <c r="C14" s="130"/>
      <c r="D14" s="130"/>
      <c r="E14" s="130"/>
      <c r="F14" s="130"/>
      <c r="G14" s="130"/>
      <c r="H14" s="130"/>
      <c r="I14" s="130"/>
      <c r="J14" s="86"/>
      <c r="K14" s="86"/>
      <c r="L14" s="86"/>
    </row>
    <row r="15" spans="1:12" ht="20" customHeight="1">
      <c r="A15" s="120" t="s">
        <v>601</v>
      </c>
      <c r="B15" s="122" t="s">
        <v>497</v>
      </c>
      <c r="C15" s="122"/>
      <c r="D15" s="122"/>
      <c r="E15" s="122"/>
      <c r="F15" s="122"/>
      <c r="G15" s="122"/>
      <c r="H15" s="97"/>
      <c r="I15" s="97"/>
      <c r="J15" s="86"/>
      <c r="K15" s="86"/>
      <c r="L15" s="86"/>
    </row>
    <row r="16" spans="1:12" ht="20" customHeight="1">
      <c r="A16" s="120" t="s">
        <v>511</v>
      </c>
      <c r="B16" s="122" t="s">
        <v>496</v>
      </c>
      <c r="C16" s="122"/>
      <c r="D16" s="122"/>
      <c r="E16" s="122"/>
      <c r="F16" s="122"/>
      <c r="G16" s="122"/>
      <c r="H16" s="97"/>
      <c r="I16" s="97"/>
      <c r="J16" s="86"/>
      <c r="K16" s="86"/>
      <c r="L16" s="86"/>
    </row>
    <row r="17" spans="1:12" ht="17.25" customHeight="1">
      <c r="A17" s="120" t="s">
        <v>512</v>
      </c>
      <c r="B17" s="122" t="s">
        <v>498</v>
      </c>
      <c r="C17" s="122"/>
      <c r="D17" s="122"/>
      <c r="E17" s="122"/>
      <c r="F17" s="122"/>
      <c r="G17" s="122"/>
      <c r="H17" s="97"/>
      <c r="I17" s="97"/>
      <c r="J17" s="86"/>
      <c r="K17" s="86"/>
      <c r="L17" s="86"/>
    </row>
    <row r="18" spans="1:12" ht="20" customHeight="1">
      <c r="A18" s="120" t="s">
        <v>513</v>
      </c>
      <c r="B18" s="122" t="s">
        <v>643</v>
      </c>
      <c r="C18" s="122"/>
      <c r="D18" s="122"/>
      <c r="E18" s="122"/>
      <c r="F18" s="122"/>
      <c r="G18" s="122"/>
      <c r="H18" s="97"/>
      <c r="I18" s="97"/>
      <c r="J18" s="86"/>
      <c r="K18" s="86"/>
      <c r="L18" s="86"/>
    </row>
    <row r="19" spans="1:12" ht="20" customHeight="1">
      <c r="A19" s="120" t="s">
        <v>514</v>
      </c>
      <c r="B19" s="122" t="s">
        <v>644</v>
      </c>
      <c r="C19" s="122"/>
      <c r="D19" s="122"/>
      <c r="E19" s="122"/>
      <c r="F19" s="122"/>
      <c r="G19" s="122"/>
      <c r="H19" s="97"/>
      <c r="I19" s="97"/>
      <c r="J19" s="86"/>
      <c r="K19" s="86"/>
      <c r="L19" s="86"/>
    </row>
    <row r="20" spans="1:12" ht="20" customHeight="1">
      <c r="A20" s="120" t="s">
        <v>515</v>
      </c>
      <c r="B20" s="117" t="s">
        <v>499</v>
      </c>
      <c r="C20" s="117"/>
      <c r="D20" s="117"/>
      <c r="E20" s="117"/>
      <c r="F20" s="117"/>
      <c r="G20" s="117"/>
      <c r="H20" s="97"/>
      <c r="I20" s="97"/>
      <c r="J20" s="86"/>
      <c r="K20" s="86"/>
      <c r="L20" s="86"/>
    </row>
    <row r="21" spans="1:12" ht="18" customHeight="1">
      <c r="A21" s="115"/>
      <c r="B21" s="131"/>
      <c r="C21" s="131"/>
      <c r="D21" s="131"/>
      <c r="E21" s="131"/>
      <c r="F21" s="131"/>
      <c r="G21" s="131"/>
      <c r="H21" s="131"/>
      <c r="I21" s="131"/>
      <c r="J21" s="86"/>
      <c r="K21" s="86"/>
      <c r="L21" s="86"/>
    </row>
    <row r="22" spans="1:12" ht="18" customHeight="1">
      <c r="A22" s="88"/>
      <c r="B22" s="100" t="s">
        <v>501</v>
      </c>
      <c r="C22" s="101"/>
      <c r="D22" s="101"/>
      <c r="E22" s="101"/>
      <c r="F22" s="88"/>
      <c r="G22" s="123" t="s">
        <v>508</v>
      </c>
      <c r="H22" s="123"/>
      <c r="I22" s="123"/>
      <c r="J22" s="86"/>
      <c r="K22" s="86"/>
      <c r="L22" s="86"/>
    </row>
    <row r="23" spans="1:12" ht="18" customHeight="1">
      <c r="A23" s="88"/>
      <c r="B23" s="88" t="s">
        <v>502</v>
      </c>
      <c r="C23" s="88"/>
      <c r="D23" s="88"/>
      <c r="E23" s="102">
        <v>12</v>
      </c>
      <c r="F23" s="88"/>
      <c r="G23" s="95" t="s">
        <v>502</v>
      </c>
      <c r="H23" s="95"/>
      <c r="I23" s="102">
        <f>E23</f>
        <v>12</v>
      </c>
      <c r="J23" s="86"/>
      <c r="K23" s="86"/>
      <c r="L23" s="86"/>
    </row>
    <row r="24" spans="1:12" ht="18" customHeight="1">
      <c r="A24" s="88"/>
      <c r="B24" s="88" t="s">
        <v>65</v>
      </c>
      <c r="C24" s="88"/>
      <c r="D24" s="88"/>
      <c r="E24" s="103">
        <f>SUM(H5:H12)</f>
        <v>3.4689000000000001</v>
      </c>
      <c r="F24" s="88"/>
      <c r="G24" s="95" t="s">
        <v>65</v>
      </c>
      <c r="H24" s="95"/>
      <c r="I24" s="103">
        <f>SUM(H5:H12)</f>
        <v>3.4689000000000001</v>
      </c>
      <c r="J24" s="104"/>
      <c r="K24" s="86"/>
      <c r="L24" s="86"/>
    </row>
    <row r="25" spans="1:12" ht="18" customHeight="1">
      <c r="A25" s="105"/>
      <c r="B25" s="105" t="s">
        <v>503</v>
      </c>
      <c r="C25" s="105"/>
      <c r="D25" s="105"/>
      <c r="E25" s="106">
        <f>E24/(E23-E26)</f>
        <v>0.30641950000000001</v>
      </c>
      <c r="F25" s="88"/>
      <c r="G25" s="107" t="s">
        <v>503</v>
      </c>
      <c r="H25" s="107"/>
      <c r="I25" s="106">
        <f>+I24/(I23-I26)</f>
        <v>0.323764</v>
      </c>
      <c r="J25" s="86"/>
      <c r="K25" s="86"/>
      <c r="L25" s="86"/>
    </row>
    <row r="26" spans="1:12" ht="18" customHeight="1">
      <c r="A26" s="88"/>
      <c r="B26" s="88" t="s">
        <v>504</v>
      </c>
      <c r="C26" s="88"/>
      <c r="D26" s="88"/>
      <c r="E26" s="102">
        <f>E23/106*6</f>
        <v>0.679245283018868</v>
      </c>
      <c r="F26" s="88"/>
      <c r="G26" s="95" t="s">
        <v>504</v>
      </c>
      <c r="H26" s="95"/>
      <c r="I26" s="102">
        <f>I23/112*12</f>
        <v>1.2857142857142856</v>
      </c>
      <c r="J26" s="86"/>
      <c r="K26" s="86"/>
      <c r="L26" s="86"/>
    </row>
    <row r="27" spans="1:12" s="109" customFormat="1" ht="18" customHeight="1">
      <c r="A27" s="88"/>
      <c r="B27" s="88" t="s">
        <v>85</v>
      </c>
      <c r="C27" s="88"/>
      <c r="D27" s="88"/>
      <c r="E27" s="103">
        <f>E23-E24-E26</f>
        <v>7.8518547169811326</v>
      </c>
      <c r="F27" s="88"/>
      <c r="G27" s="95" t="s">
        <v>85</v>
      </c>
      <c r="H27" s="95"/>
      <c r="I27" s="103">
        <f>I23-I24-I26</f>
        <v>7.2453857142857148</v>
      </c>
      <c r="J27" s="108"/>
      <c r="K27" s="108"/>
      <c r="L27" s="108"/>
    </row>
    <row r="28" spans="1:12" ht="18" customHeight="1">
      <c r="A28" s="88"/>
      <c r="B28" s="110" t="s">
        <v>505</v>
      </c>
      <c r="C28" s="88"/>
      <c r="D28" s="88"/>
      <c r="E28" s="111">
        <v>6</v>
      </c>
      <c r="F28" s="88"/>
      <c r="G28" s="112" t="s">
        <v>506</v>
      </c>
      <c r="H28" s="86"/>
      <c r="I28" s="111">
        <v>12</v>
      </c>
      <c r="J28" s="86"/>
      <c r="K28" s="86"/>
      <c r="L28" s="86"/>
    </row>
    <row r="29" spans="1:12" ht="18" customHeight="1">
      <c r="A29" s="88"/>
      <c r="B29" s="88"/>
      <c r="C29" s="88"/>
      <c r="D29" s="88"/>
      <c r="E29" s="88"/>
      <c r="F29" s="88"/>
      <c r="G29" s="88"/>
      <c r="H29" s="88"/>
      <c r="I29" s="88"/>
      <c r="J29" s="86"/>
      <c r="K29" s="86"/>
      <c r="L29" s="86"/>
    </row>
    <row r="30" spans="1:12" ht="18" customHeight="1">
      <c r="A30" s="88"/>
      <c r="B30" s="119" t="s">
        <v>509</v>
      </c>
      <c r="C30" s="88"/>
      <c r="D30" s="88"/>
      <c r="E30" s="88"/>
      <c r="F30" s="88"/>
      <c r="G30" s="88"/>
      <c r="H30" s="88"/>
      <c r="I30" s="88"/>
      <c r="J30" s="86"/>
      <c r="K30" s="86"/>
      <c r="L30" s="86"/>
    </row>
    <row r="31" spans="1:12" ht="18" customHeight="1">
      <c r="A31" s="88"/>
      <c r="B31" s="88"/>
      <c r="C31" s="88"/>
      <c r="D31" s="88"/>
      <c r="E31" s="88"/>
      <c r="F31" s="88"/>
      <c r="G31" s="88"/>
      <c r="H31" s="88"/>
      <c r="I31" s="88"/>
      <c r="J31" s="86"/>
      <c r="K31" s="86"/>
      <c r="L31" s="86"/>
    </row>
    <row r="32" spans="1:12" ht="18" customHeight="1">
      <c r="A32" s="88"/>
      <c r="B32" s="86"/>
      <c r="C32" s="88"/>
      <c r="D32" s="88"/>
      <c r="E32" s="88"/>
      <c r="F32" s="88"/>
      <c r="G32" s="88"/>
      <c r="H32" s="88"/>
      <c r="I32" s="88"/>
      <c r="J32" s="86"/>
      <c r="K32" s="86"/>
      <c r="L32" s="86"/>
    </row>
    <row r="33" spans="1:9" ht="18" customHeight="1">
      <c r="A33" s="114"/>
      <c r="C33" s="114"/>
      <c r="D33" s="114"/>
      <c r="E33" s="114"/>
      <c r="F33" s="114"/>
      <c r="G33" s="114"/>
      <c r="H33" s="114"/>
      <c r="I33" s="114"/>
    </row>
    <row r="34" spans="1:9" ht="18" customHeight="1"/>
    <row r="35" spans="1:9" ht="18" customHeight="1"/>
  </sheetData>
  <mergeCells count="12">
    <mergeCell ref="B15:G15"/>
    <mergeCell ref="A2:I2"/>
    <mergeCell ref="J2:K2"/>
    <mergeCell ref="B4:C4"/>
    <mergeCell ref="D4:E4"/>
    <mergeCell ref="A14:I14"/>
    <mergeCell ref="B16:G16"/>
    <mergeCell ref="B17:G17"/>
    <mergeCell ref="B18:G18"/>
    <mergeCell ref="B21:I21"/>
    <mergeCell ref="G22:I22"/>
    <mergeCell ref="B19:G19"/>
  </mergeCells>
  <dataValidations count="1">
    <dataValidation type="list" allowBlank="1" showInputMessage="1" showErrorMessage="1" sqref="F5" xr:uid="{1A465D93-8A08-0E40-8850-900BA45E67A1}">
      <formula1>$E$2:$E$5</formula1>
    </dataValidation>
  </dataValidation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0DF668-FD20-4D3F-9BB4-7C939F9E147C}">
  <sheetPr>
    <tabColor theme="4" tint="0.79998168889431442"/>
  </sheetPr>
  <dimension ref="A1:L37"/>
  <sheetViews>
    <sheetView zoomScale="136" workbookViewId="0">
      <selection activeCell="I37" sqref="I37"/>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341</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292</v>
      </c>
      <c r="C4" s="127"/>
      <c r="D4" s="128" t="s">
        <v>291</v>
      </c>
      <c r="E4" s="128"/>
      <c r="F4" s="89" t="s">
        <v>290</v>
      </c>
      <c r="G4" s="90" t="s">
        <v>289</v>
      </c>
      <c r="H4" s="90" t="s">
        <v>65</v>
      </c>
      <c r="I4" s="88"/>
      <c r="J4" s="86"/>
      <c r="K4" s="86"/>
      <c r="L4" s="86"/>
    </row>
    <row r="5" spans="1:12" ht="18" customHeight="1">
      <c r="A5" s="88"/>
      <c r="B5" s="91" t="s">
        <v>321</v>
      </c>
      <c r="C5" s="91"/>
      <c r="D5" s="92">
        <v>1</v>
      </c>
      <c r="E5" s="92"/>
      <c r="F5" s="93">
        <v>1</v>
      </c>
      <c r="G5" s="94" t="e">
        <f>VLOOKUP(B5,'&gt;&gt; Ingrédient prix'!$B$3:$D$232,3,0)</f>
        <v>#N/A</v>
      </c>
      <c r="H5" s="94" t="e">
        <f t="shared" ref="H5:H10" si="0">G5*D5</f>
        <v>#N/A</v>
      </c>
      <c r="I5" s="88"/>
      <c r="J5" s="86"/>
      <c r="K5" s="86"/>
      <c r="L5" s="86"/>
    </row>
    <row r="6" spans="1:12" ht="18" customHeight="1">
      <c r="A6" s="88"/>
      <c r="B6" s="91" t="s">
        <v>322</v>
      </c>
      <c r="C6" s="91"/>
      <c r="D6" s="93">
        <v>0.01</v>
      </c>
      <c r="E6" s="93"/>
      <c r="F6" s="93" t="s">
        <v>339</v>
      </c>
      <c r="G6" s="94">
        <f>VLOOKUP(B6,'&gt;&gt; Ingrédient prix'!$B$3:$D$232,3,0)</f>
        <v>17.93</v>
      </c>
      <c r="H6" s="94">
        <f t="shared" si="0"/>
        <v>0.17929999999999999</v>
      </c>
      <c r="I6" s="88"/>
      <c r="J6" s="86"/>
      <c r="K6" s="86"/>
      <c r="L6" s="86"/>
    </row>
    <row r="7" spans="1:12" ht="18" customHeight="1">
      <c r="A7" s="88"/>
      <c r="B7" s="91" t="s">
        <v>337</v>
      </c>
      <c r="C7" s="91"/>
      <c r="D7" s="93">
        <v>0.05</v>
      </c>
      <c r="E7" s="93"/>
      <c r="F7" s="93" t="s">
        <v>339</v>
      </c>
      <c r="G7" s="94" t="e">
        <f>VLOOKUP(B7,'&gt;&gt; Ingrédient prix'!$B$3:$D$232,3,0)</f>
        <v>#N/A</v>
      </c>
      <c r="H7" s="94" t="e">
        <f t="shared" si="0"/>
        <v>#N/A</v>
      </c>
      <c r="I7" s="88"/>
      <c r="J7" s="86"/>
      <c r="K7" s="86"/>
      <c r="L7" s="86"/>
    </row>
    <row r="8" spans="1:12" ht="18" customHeight="1">
      <c r="A8" s="88"/>
      <c r="B8" s="91" t="s">
        <v>273</v>
      </c>
      <c r="C8" s="91"/>
      <c r="D8" s="93">
        <v>0.02</v>
      </c>
      <c r="E8" s="93"/>
      <c r="F8" s="93" t="s">
        <v>339</v>
      </c>
      <c r="G8" s="94" t="e">
        <f>VLOOKUP(B8,'&gt;&gt; Ingrédient prix'!$B$3:$D$232,3,0)</f>
        <v>#N/A</v>
      </c>
      <c r="H8" s="94" t="e">
        <f t="shared" si="0"/>
        <v>#N/A</v>
      </c>
      <c r="I8" s="88"/>
      <c r="J8" s="86"/>
      <c r="K8" s="86"/>
      <c r="L8" s="86"/>
    </row>
    <row r="9" spans="1:12" ht="18" customHeight="1">
      <c r="A9" s="88"/>
      <c r="B9" s="91" t="s">
        <v>323</v>
      </c>
      <c r="C9" s="91"/>
      <c r="D9" s="93">
        <v>0.02</v>
      </c>
      <c r="E9" s="93"/>
      <c r="F9" s="93" t="s">
        <v>339</v>
      </c>
      <c r="G9" s="94" t="e">
        <f>VLOOKUP(B9,'&gt;&gt; Ingrédient prix'!$B$3:$D$232,3,0)</f>
        <v>#N/A</v>
      </c>
      <c r="H9" s="94" t="e">
        <f t="shared" si="0"/>
        <v>#N/A</v>
      </c>
      <c r="I9" s="88"/>
      <c r="J9" s="86"/>
      <c r="K9" s="86"/>
      <c r="L9" s="86"/>
    </row>
    <row r="10" spans="1:12" ht="18" customHeight="1">
      <c r="A10" s="88"/>
      <c r="B10" s="91" t="s">
        <v>324</v>
      </c>
      <c r="C10" s="91"/>
      <c r="D10" s="93">
        <v>5.0000000000000001E-3</v>
      </c>
      <c r="E10" s="93"/>
      <c r="F10" s="93" t="s">
        <v>339</v>
      </c>
      <c r="G10" s="94" t="e">
        <f>VLOOKUP(B10,'&gt;&gt; Ingrédient prix'!$B$3:$D$232,3,0)</f>
        <v>#N/A</v>
      </c>
      <c r="H10" s="94" t="e">
        <f t="shared" si="0"/>
        <v>#N/A</v>
      </c>
      <c r="I10" s="88"/>
      <c r="J10" s="86"/>
      <c r="K10" s="86"/>
      <c r="L10" s="86"/>
    </row>
    <row r="11" spans="1:12" ht="18" customHeight="1">
      <c r="A11" s="88"/>
      <c r="B11" s="91"/>
      <c r="C11" s="91"/>
      <c r="D11" s="93"/>
      <c r="E11" s="93"/>
      <c r="F11" s="93"/>
      <c r="G11" s="94"/>
      <c r="H11" s="94"/>
      <c r="I11" s="88"/>
      <c r="J11" s="86"/>
      <c r="K11" s="86"/>
      <c r="L11" s="86"/>
    </row>
    <row r="12" spans="1:12" ht="18" customHeight="1">
      <c r="A12" s="88"/>
      <c r="B12" s="91"/>
      <c r="C12" s="91"/>
      <c r="D12" s="93"/>
      <c r="E12" s="93"/>
      <c r="F12" s="93"/>
      <c r="G12" s="94"/>
      <c r="H12" s="94"/>
      <c r="I12" s="88"/>
      <c r="J12" s="86"/>
      <c r="K12" s="86"/>
      <c r="L12" s="86"/>
    </row>
    <row r="13" spans="1:12" ht="18" customHeight="1">
      <c r="A13" s="88"/>
      <c r="B13" s="91"/>
      <c r="C13" s="91"/>
      <c r="D13" s="93"/>
      <c r="E13" s="93"/>
      <c r="F13" s="93"/>
      <c r="G13" s="94"/>
      <c r="H13" s="94"/>
      <c r="I13" s="88"/>
      <c r="J13" s="86"/>
      <c r="K13" s="86"/>
      <c r="L13" s="86"/>
    </row>
    <row r="14" spans="1:12" ht="18" hidden="1" customHeight="1">
      <c r="A14" s="88"/>
      <c r="B14" s="91" t="s">
        <v>270</v>
      </c>
      <c r="C14" s="91"/>
      <c r="D14" s="86"/>
      <c r="E14" s="93"/>
      <c r="F14" s="93" t="e">
        <f>VLOOKUP(B14,'&gt;&gt; Ingrédient prix'!$B$3:$D$232,2,0)</f>
        <v>#N/A</v>
      </c>
      <c r="G14" s="94" t="e">
        <f>VLOOKUP(B14,'&gt;&gt; Ingrédient prix'!$B$3:$D$232,3,0)</f>
        <v>#N/A</v>
      </c>
      <c r="H14" s="94" t="e">
        <f>G14*#REF!</f>
        <v>#N/A</v>
      </c>
      <c r="I14" s="88"/>
      <c r="J14" s="86"/>
      <c r="K14" s="86"/>
      <c r="L14" s="86"/>
    </row>
    <row r="15" spans="1:12" ht="32" customHeight="1">
      <c r="A15" s="88"/>
      <c r="B15" s="88"/>
      <c r="C15" s="88"/>
      <c r="D15" s="88"/>
      <c r="E15" s="88"/>
      <c r="F15" s="88"/>
      <c r="G15" s="88"/>
      <c r="H15" s="88"/>
      <c r="I15" s="88"/>
      <c r="J15" s="86"/>
      <c r="K15" s="86"/>
      <c r="L15" s="86"/>
    </row>
    <row r="16" spans="1:12" ht="32" customHeight="1">
      <c r="A16" s="129" t="s">
        <v>295</v>
      </c>
      <c r="B16" s="130"/>
      <c r="C16" s="130"/>
      <c r="D16" s="130"/>
      <c r="E16" s="130"/>
      <c r="F16" s="130"/>
      <c r="G16" s="130"/>
      <c r="H16" s="130"/>
      <c r="I16" s="130"/>
      <c r="J16" s="86"/>
      <c r="K16" s="86"/>
      <c r="L16" s="86"/>
    </row>
    <row r="17" spans="1:12" ht="20" customHeight="1">
      <c r="A17" s="116" t="s">
        <v>24</v>
      </c>
      <c r="B17" s="122" t="s">
        <v>315</v>
      </c>
      <c r="C17" s="122"/>
      <c r="D17" s="122"/>
      <c r="E17" s="122"/>
      <c r="F17" s="122"/>
      <c r="G17" s="122"/>
      <c r="H17" s="97"/>
      <c r="I17" s="97"/>
      <c r="J17" s="86"/>
      <c r="K17" s="86"/>
      <c r="L17" s="86"/>
    </row>
    <row r="18" spans="1:12" ht="20" customHeight="1">
      <c r="A18" s="116" t="s">
        <v>25</v>
      </c>
      <c r="B18" s="122" t="s">
        <v>316</v>
      </c>
      <c r="C18" s="122"/>
      <c r="D18" s="122"/>
      <c r="E18" s="122"/>
      <c r="F18" s="122"/>
      <c r="G18" s="122"/>
      <c r="H18" s="97"/>
      <c r="I18" s="97"/>
      <c r="J18" s="86"/>
      <c r="K18" s="86"/>
      <c r="L18" s="86"/>
    </row>
    <row r="19" spans="1:12" ht="17.25" customHeight="1">
      <c r="A19" s="116" t="s">
        <v>26</v>
      </c>
      <c r="B19" s="122" t="s">
        <v>317</v>
      </c>
      <c r="C19" s="122"/>
      <c r="D19" s="122"/>
      <c r="E19" s="122"/>
      <c r="F19" s="122"/>
      <c r="G19" s="122"/>
      <c r="H19" s="97"/>
      <c r="I19" s="97"/>
      <c r="J19" s="86"/>
      <c r="K19" s="86"/>
      <c r="L19" s="86"/>
    </row>
    <row r="20" spans="1:12" ht="20" customHeight="1">
      <c r="A20" s="116" t="s">
        <v>27</v>
      </c>
      <c r="B20" s="122" t="s">
        <v>318</v>
      </c>
      <c r="C20" s="122"/>
      <c r="D20" s="122"/>
      <c r="E20" s="122"/>
      <c r="F20" s="122"/>
      <c r="G20" s="122"/>
      <c r="H20" s="97"/>
      <c r="I20" s="97"/>
      <c r="J20" s="86"/>
      <c r="K20" s="86"/>
      <c r="L20" s="86"/>
    </row>
    <row r="21" spans="1:12" ht="20" customHeight="1">
      <c r="A21" s="116" t="s">
        <v>28</v>
      </c>
      <c r="B21" s="122" t="s">
        <v>319</v>
      </c>
      <c r="C21" s="122"/>
      <c r="D21" s="122"/>
      <c r="E21" s="122"/>
      <c r="F21" s="122"/>
      <c r="G21" s="122"/>
      <c r="H21" s="98"/>
      <c r="I21" s="98"/>
      <c r="J21" s="86"/>
      <c r="K21" s="86"/>
      <c r="L21" s="86"/>
    </row>
    <row r="22" spans="1:12" ht="20" customHeight="1">
      <c r="A22" s="116" t="s">
        <v>29</v>
      </c>
      <c r="B22" s="122" t="s">
        <v>320</v>
      </c>
      <c r="C22" s="122"/>
      <c r="D22" s="122"/>
      <c r="E22" s="122"/>
      <c r="F22" s="122"/>
      <c r="G22" s="122"/>
      <c r="H22" s="98"/>
      <c r="I22" s="98"/>
      <c r="J22" s="86"/>
      <c r="K22" s="86"/>
      <c r="L22" s="86"/>
    </row>
    <row r="23" spans="1:12" ht="18" customHeight="1">
      <c r="A23" s="115"/>
      <c r="B23" s="131"/>
      <c r="C23" s="131"/>
      <c r="D23" s="131"/>
      <c r="E23" s="131"/>
      <c r="F23" s="131"/>
      <c r="G23" s="131"/>
      <c r="H23" s="131"/>
      <c r="I23" s="131"/>
      <c r="J23" s="86"/>
      <c r="K23" s="86"/>
      <c r="L23" s="86"/>
    </row>
    <row r="24" spans="1:12" ht="18" customHeight="1">
      <c r="A24" s="88"/>
      <c r="B24" s="100" t="s">
        <v>308</v>
      </c>
      <c r="C24" s="101"/>
      <c r="D24" s="101"/>
      <c r="E24" s="101"/>
      <c r="F24" s="88"/>
      <c r="G24" s="123" t="s">
        <v>309</v>
      </c>
      <c r="H24" s="123"/>
      <c r="I24" s="123"/>
      <c r="J24" s="86"/>
      <c r="K24" s="86"/>
      <c r="L24" s="86"/>
    </row>
    <row r="25" spans="1:12" ht="18" customHeight="1">
      <c r="A25" s="88"/>
      <c r="B25" s="88" t="s">
        <v>33</v>
      </c>
      <c r="C25" s="88"/>
      <c r="D25" s="88"/>
      <c r="E25" s="102">
        <v>12</v>
      </c>
      <c r="F25" s="88"/>
      <c r="G25" s="95" t="s">
        <v>33</v>
      </c>
      <c r="H25" s="95"/>
      <c r="I25" s="102">
        <f>E25</f>
        <v>12</v>
      </c>
      <c r="J25" s="86"/>
      <c r="K25" s="86"/>
      <c r="L25" s="86"/>
    </row>
    <row r="26" spans="1:12" ht="18" customHeight="1">
      <c r="A26" s="88"/>
      <c r="B26" s="88" t="s">
        <v>65</v>
      </c>
      <c r="C26" s="88"/>
      <c r="D26" s="88"/>
      <c r="E26" s="103" t="e">
        <f>SUM(H5:H13)</f>
        <v>#N/A</v>
      </c>
      <c r="F26" s="88"/>
      <c r="G26" s="95" t="s">
        <v>65</v>
      </c>
      <c r="H26" s="95"/>
      <c r="I26" s="103" t="e">
        <f>SUM(H5:H13)</f>
        <v>#N/A</v>
      </c>
      <c r="J26" s="104"/>
      <c r="K26" s="86"/>
      <c r="L26" s="86"/>
    </row>
    <row r="27" spans="1:12" ht="18" customHeight="1">
      <c r="A27" s="105"/>
      <c r="B27" s="105" t="s">
        <v>32</v>
      </c>
      <c r="C27" s="105"/>
      <c r="D27" s="105"/>
      <c r="E27" s="106" t="e">
        <f>E26/(E25-E28)</f>
        <v>#N/A</v>
      </c>
      <c r="F27" s="88"/>
      <c r="G27" s="107" t="s">
        <v>32</v>
      </c>
      <c r="H27" s="107"/>
      <c r="I27" s="106" t="e">
        <f>+I26/(I25-I28)</f>
        <v>#N/A</v>
      </c>
      <c r="J27" s="86"/>
      <c r="K27" s="86"/>
      <c r="L27" s="86"/>
    </row>
    <row r="28" spans="1:12" ht="18" customHeight="1">
      <c r="A28" s="88"/>
      <c r="B28" s="88" t="s">
        <v>20</v>
      </c>
      <c r="C28" s="88"/>
      <c r="D28" s="88"/>
      <c r="E28" s="102">
        <f>E25/106*6</f>
        <v>0.679245283018868</v>
      </c>
      <c r="F28" s="88"/>
      <c r="G28" s="95" t="s">
        <v>20</v>
      </c>
      <c r="H28" s="95"/>
      <c r="I28" s="102">
        <f>I25/112*12</f>
        <v>1.2857142857142856</v>
      </c>
      <c r="J28" s="86"/>
      <c r="K28" s="86"/>
      <c r="L28" s="86"/>
    </row>
    <row r="29" spans="1:12" s="109" customFormat="1" ht="18" customHeight="1">
      <c r="A29" s="88"/>
      <c r="B29" s="88" t="s">
        <v>85</v>
      </c>
      <c r="C29" s="88"/>
      <c r="D29" s="88"/>
      <c r="E29" s="103" t="e">
        <f>E25-E26-E28</f>
        <v>#N/A</v>
      </c>
      <c r="F29" s="88"/>
      <c r="G29" s="95" t="s">
        <v>85</v>
      </c>
      <c r="H29" s="95"/>
      <c r="I29" s="103" t="e">
        <f>I25-I26-I28</f>
        <v>#N/A</v>
      </c>
      <c r="J29" s="108"/>
      <c r="K29" s="108"/>
      <c r="L29" s="108"/>
    </row>
    <row r="30" spans="1:12" ht="18" customHeight="1">
      <c r="A30" s="88"/>
      <c r="B30" s="110" t="s">
        <v>34</v>
      </c>
      <c r="C30" s="88"/>
      <c r="D30" s="88"/>
      <c r="E30" s="111">
        <v>6</v>
      </c>
      <c r="F30" s="88"/>
      <c r="G30" s="112" t="s">
        <v>35</v>
      </c>
      <c r="H30" s="86"/>
      <c r="I30" s="111">
        <v>12</v>
      </c>
      <c r="J30" s="86"/>
      <c r="K30" s="86"/>
      <c r="L30" s="86"/>
    </row>
    <row r="31" spans="1:12" ht="18" customHeight="1">
      <c r="A31" s="88"/>
      <c r="B31" s="88"/>
      <c r="C31" s="88"/>
      <c r="D31" s="88"/>
      <c r="E31" s="88"/>
      <c r="F31" s="88"/>
      <c r="G31" s="88"/>
      <c r="H31" s="88"/>
      <c r="I31" s="88"/>
      <c r="J31" s="86"/>
      <c r="K31" s="86"/>
      <c r="L31" s="86"/>
    </row>
    <row r="32" spans="1:12" ht="18" customHeight="1">
      <c r="A32" s="88"/>
      <c r="B32" s="113" t="s">
        <v>296</v>
      </c>
      <c r="C32" s="88"/>
      <c r="D32" s="88"/>
      <c r="E32" s="88"/>
      <c r="F32" s="88"/>
      <c r="G32" s="88"/>
      <c r="H32" s="88"/>
      <c r="I32" s="88"/>
      <c r="J32" s="86"/>
      <c r="K32" s="86"/>
      <c r="L32" s="86"/>
    </row>
    <row r="33" spans="1:12" ht="18" customHeight="1">
      <c r="A33" s="88"/>
      <c r="B33" s="88"/>
      <c r="C33" s="88"/>
      <c r="D33" s="88"/>
      <c r="E33" s="88"/>
      <c r="F33" s="88"/>
      <c r="G33" s="88"/>
      <c r="H33" s="88"/>
      <c r="I33" s="88"/>
      <c r="J33" s="86"/>
      <c r="K33" s="86"/>
      <c r="L33" s="86"/>
    </row>
    <row r="34" spans="1:12" ht="18" customHeight="1">
      <c r="A34" s="88"/>
      <c r="B34" s="86"/>
      <c r="C34" s="88"/>
      <c r="D34" s="88"/>
      <c r="E34" s="88"/>
      <c r="F34" s="88"/>
      <c r="G34" s="88"/>
      <c r="H34" s="88"/>
      <c r="I34" s="88"/>
      <c r="J34" s="86"/>
      <c r="K34" s="86"/>
      <c r="L34" s="86"/>
    </row>
    <row r="35" spans="1:12" ht="18" customHeight="1">
      <c r="A35" s="114"/>
      <c r="C35" s="114"/>
      <c r="D35" s="114"/>
      <c r="E35" s="114"/>
      <c r="F35" s="114"/>
      <c r="G35" s="114"/>
      <c r="H35" s="114"/>
      <c r="I35" s="114"/>
    </row>
    <row r="36" spans="1:12" ht="18" customHeight="1"/>
    <row r="37" spans="1:12" ht="18" customHeight="1"/>
  </sheetData>
  <mergeCells count="13">
    <mergeCell ref="A2:I2"/>
    <mergeCell ref="J2:K2"/>
    <mergeCell ref="B4:C4"/>
    <mergeCell ref="D4:E4"/>
    <mergeCell ref="A16:I16"/>
    <mergeCell ref="G24:I24"/>
    <mergeCell ref="B22:G22"/>
    <mergeCell ref="B17:G17"/>
    <mergeCell ref="B18:G18"/>
    <mergeCell ref="B19:G19"/>
    <mergeCell ref="B20:G20"/>
    <mergeCell ref="B21:G21"/>
    <mergeCell ref="B23:I23"/>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DD76E2-D43D-4426-9DF9-4D582A326662}">
  <sheetPr>
    <tabColor theme="6" tint="0.79998168889431442"/>
  </sheetPr>
  <dimension ref="A1:K38"/>
  <sheetViews>
    <sheetView showGridLines="0" zoomScaleNormal="100" workbookViewId="0">
      <selection activeCell="A16" sqref="A16:XFD16"/>
    </sheetView>
  </sheetViews>
  <sheetFormatPr baseColWidth="10" defaultColWidth="8.83203125" defaultRowHeight="13"/>
  <cols>
    <col min="1" max="1" width="9.83203125" customWidth="1"/>
    <col min="2" max="2" width="22.33203125" customWidth="1"/>
    <col min="3" max="3" width="8" customWidth="1"/>
    <col min="4" max="4" width="11.33203125" customWidth="1"/>
    <col min="5" max="5" width="10.83203125" customWidth="1"/>
    <col min="6" max="6" width="14.5" customWidth="1"/>
    <col min="7" max="7" width="26.6640625" customWidth="1"/>
    <col min="8" max="8" width="21.83203125" customWidth="1"/>
    <col min="9" max="9" width="9.6640625" customWidth="1"/>
    <col min="11" max="11" width="8.83203125" customWidth="1"/>
  </cols>
  <sheetData>
    <row r="1" spans="1:11">
      <c r="A1" s="36"/>
      <c r="B1" s="36"/>
      <c r="C1" s="36"/>
      <c r="D1" s="36"/>
      <c r="E1" s="36"/>
      <c r="F1" s="36"/>
      <c r="G1" s="36"/>
      <c r="H1" s="36"/>
      <c r="I1" s="36"/>
      <c r="J1" s="36"/>
      <c r="K1" s="36"/>
    </row>
    <row r="2" spans="1:11" ht="30" customHeight="1">
      <c r="A2" s="137" t="s">
        <v>302</v>
      </c>
      <c r="B2" s="138"/>
      <c r="C2" s="138"/>
      <c r="D2" s="138"/>
      <c r="E2" s="138"/>
      <c r="F2" s="138"/>
      <c r="G2" s="138"/>
      <c r="H2" s="138"/>
      <c r="I2" s="138"/>
      <c r="J2" s="132"/>
      <c r="K2" s="132"/>
    </row>
    <row r="3" spans="1:11">
      <c r="A3" s="36"/>
      <c r="B3" s="36"/>
      <c r="C3" s="36"/>
      <c r="D3" s="36"/>
      <c r="E3" s="36"/>
      <c r="F3" s="36"/>
      <c r="G3" s="36"/>
      <c r="H3" s="36"/>
      <c r="I3" s="36"/>
      <c r="J3" s="36"/>
      <c r="K3" s="36"/>
    </row>
    <row r="4" spans="1:11" ht="18" customHeight="1">
      <c r="A4" s="27"/>
      <c r="B4" s="139" t="s">
        <v>292</v>
      </c>
      <c r="C4" s="139"/>
      <c r="D4" s="145" t="s">
        <v>291</v>
      </c>
      <c r="E4" s="145"/>
      <c r="F4" s="42" t="s">
        <v>290</v>
      </c>
      <c r="G4" s="43" t="s">
        <v>289</v>
      </c>
      <c r="H4" s="43" t="s">
        <v>65</v>
      </c>
      <c r="I4" s="27"/>
      <c r="J4" s="36"/>
      <c r="K4" s="36"/>
    </row>
    <row r="5" spans="1:11" ht="18" customHeight="1">
      <c r="A5" s="27"/>
      <c r="B5" s="135" t="s">
        <v>214</v>
      </c>
      <c r="C5" s="135"/>
      <c r="D5" s="136">
        <v>1</v>
      </c>
      <c r="E5" s="136"/>
      <c r="F5" s="44" t="e">
        <f>VLOOKUP(B5,'&gt;&gt; Ingrédient prix'!$B$3:$D$232,2,0)</f>
        <v>#N/A</v>
      </c>
      <c r="G5" s="45" t="e">
        <f>VLOOKUP(B5,'&gt;&gt; Ingrédient prix'!$B$3:$D$232,3,0)</f>
        <v>#N/A</v>
      </c>
      <c r="H5" s="45" t="e">
        <f t="shared" ref="H5:H14" si="0">G5*D5</f>
        <v>#N/A</v>
      </c>
      <c r="I5" s="27"/>
      <c r="J5" s="36"/>
      <c r="K5" s="36"/>
    </row>
    <row r="6" spans="1:11" ht="18" customHeight="1">
      <c r="A6" s="27"/>
      <c r="B6" s="135" t="s">
        <v>224</v>
      </c>
      <c r="C6" s="135"/>
      <c r="D6" s="136">
        <v>0.14000000000000001</v>
      </c>
      <c r="E6" s="136"/>
      <c r="F6" s="44" t="e">
        <f>VLOOKUP(B6,'&gt;&gt; Ingrédient prix'!$B$3:$D$232,2,0)</f>
        <v>#N/A</v>
      </c>
      <c r="G6" s="45" t="e">
        <f>VLOOKUP(B6,'&gt;&gt; Ingrédient prix'!$B$3:$D$232,3,0)</f>
        <v>#N/A</v>
      </c>
      <c r="H6" s="45" t="e">
        <f t="shared" si="0"/>
        <v>#N/A</v>
      </c>
      <c r="I6" s="27"/>
      <c r="J6" s="36"/>
      <c r="K6" s="36"/>
    </row>
    <row r="7" spans="1:11" ht="18" customHeight="1">
      <c r="A7" s="27"/>
      <c r="B7" s="135" t="s">
        <v>225</v>
      </c>
      <c r="C7" s="135"/>
      <c r="D7" s="136">
        <v>0.1</v>
      </c>
      <c r="E7" s="136"/>
      <c r="F7" s="44" t="e">
        <f>VLOOKUP(B7,'&gt;&gt; Ingrédient prix'!$B$3:$D$232,2,0)</f>
        <v>#N/A</v>
      </c>
      <c r="G7" s="45" t="e">
        <f>VLOOKUP(B7,'&gt;&gt; Ingrédient prix'!$B$3:$D$232,3,0)</f>
        <v>#N/A</v>
      </c>
      <c r="H7" s="45" t="e">
        <f t="shared" si="0"/>
        <v>#N/A</v>
      </c>
      <c r="I7" s="27"/>
      <c r="J7" s="36"/>
      <c r="K7" s="36"/>
    </row>
    <row r="8" spans="1:11" ht="18" customHeight="1">
      <c r="A8" s="27"/>
      <c r="B8" s="135" t="s">
        <v>283</v>
      </c>
      <c r="C8" s="135"/>
      <c r="D8" s="136">
        <v>0.02</v>
      </c>
      <c r="E8" s="136"/>
      <c r="F8" s="44" t="e">
        <f>VLOOKUP(B8,'&gt;&gt; Ingrédient prix'!$B$3:$D$232,2,0)</f>
        <v>#N/A</v>
      </c>
      <c r="G8" s="45" t="e">
        <f>VLOOKUP(B8,'&gt;&gt; Ingrédient prix'!$B$3:$D$232,3,0)</f>
        <v>#N/A</v>
      </c>
      <c r="H8" s="45" t="e">
        <f t="shared" si="0"/>
        <v>#N/A</v>
      </c>
      <c r="I8" s="27"/>
      <c r="J8" s="36"/>
      <c r="K8" s="36"/>
    </row>
    <row r="9" spans="1:11" ht="18" customHeight="1">
      <c r="A9" s="27"/>
      <c r="B9" s="135" t="s">
        <v>167</v>
      </c>
      <c r="C9" s="135"/>
      <c r="D9" s="136">
        <v>2E-3</v>
      </c>
      <c r="E9" s="136"/>
      <c r="F9" s="44" t="e">
        <f>VLOOKUP(B9,'&gt;&gt; Ingrédient prix'!$B$3:$D$232,2,0)</f>
        <v>#N/A</v>
      </c>
      <c r="G9" s="45" t="e">
        <f>VLOOKUP(B9,'&gt;&gt; Ingrédient prix'!$B$3:$D$232,3,0)</f>
        <v>#N/A</v>
      </c>
      <c r="H9" s="45" t="e">
        <f t="shared" si="0"/>
        <v>#N/A</v>
      </c>
      <c r="I9" s="27"/>
      <c r="J9" s="36"/>
      <c r="K9" s="36"/>
    </row>
    <row r="10" spans="1:11" ht="18" customHeight="1">
      <c r="A10" s="27"/>
      <c r="B10" s="135" t="s">
        <v>226</v>
      </c>
      <c r="C10" s="135"/>
      <c r="D10" s="136">
        <v>0.02</v>
      </c>
      <c r="E10" s="136"/>
      <c r="F10" s="44" t="e">
        <f>VLOOKUP(B10,'&gt;&gt; Ingrédient prix'!$B$3:$D$232,2,0)</f>
        <v>#N/A</v>
      </c>
      <c r="G10" s="45" t="e">
        <f>VLOOKUP(B10,'&gt;&gt; Ingrédient prix'!$B$3:$D$232,3,0)</f>
        <v>#N/A</v>
      </c>
      <c r="H10" s="45" t="e">
        <f t="shared" si="0"/>
        <v>#N/A</v>
      </c>
      <c r="I10" s="27"/>
      <c r="J10" s="36"/>
      <c r="K10" s="36"/>
    </row>
    <row r="11" spans="1:11" ht="18" customHeight="1">
      <c r="A11" s="27"/>
      <c r="B11" s="135" t="s">
        <v>227</v>
      </c>
      <c r="C11" s="135"/>
      <c r="D11" s="136">
        <v>0.05</v>
      </c>
      <c r="E11" s="136"/>
      <c r="F11" s="44" t="e">
        <f>VLOOKUP(B11,'&gt;&gt; Ingrédient prix'!$B$3:$D$232,2,0)</f>
        <v>#N/A</v>
      </c>
      <c r="G11" s="45" t="e">
        <f>VLOOKUP(B11,'&gt;&gt; Ingrédient prix'!$B$3:$D$232,3,0)</f>
        <v>#N/A</v>
      </c>
      <c r="H11" s="45" t="e">
        <f t="shared" si="0"/>
        <v>#N/A</v>
      </c>
      <c r="I11" s="27"/>
      <c r="J11" s="36"/>
      <c r="K11" s="36"/>
    </row>
    <row r="12" spans="1:11" ht="18" customHeight="1">
      <c r="A12" s="27"/>
      <c r="B12" s="135" t="s">
        <v>13</v>
      </c>
      <c r="C12" s="135"/>
      <c r="D12" s="136">
        <v>0.02</v>
      </c>
      <c r="E12" s="136"/>
      <c r="F12" s="44" t="e">
        <f>VLOOKUP(B12,'&gt;&gt; Ingrédient prix'!$B$3:$D$232,2,0)</f>
        <v>#N/A</v>
      </c>
      <c r="G12" s="45" t="e">
        <f>VLOOKUP(B12,'&gt;&gt; Ingrédient prix'!$B$3:$D$232,3,0)</f>
        <v>#N/A</v>
      </c>
      <c r="H12" s="45" t="e">
        <f t="shared" si="0"/>
        <v>#N/A</v>
      </c>
      <c r="I12" s="27"/>
      <c r="J12" s="36"/>
      <c r="K12" s="36"/>
    </row>
    <row r="13" spans="1:11" ht="18" customHeight="1">
      <c r="A13" s="27"/>
      <c r="B13" s="135" t="s">
        <v>136</v>
      </c>
      <c r="C13" s="135"/>
      <c r="D13" s="136">
        <v>0</v>
      </c>
      <c r="E13" s="136"/>
      <c r="F13" s="44" t="e">
        <f>VLOOKUP(B13,'&gt;&gt; Ingrédient prix'!$B$3:$D$232,2,0)</f>
        <v>#N/A</v>
      </c>
      <c r="G13" s="45" t="e">
        <f>VLOOKUP(B13,'&gt;&gt; Ingrédient prix'!$B$3:$D$232,3,0)</f>
        <v>#N/A</v>
      </c>
      <c r="H13" s="45" t="e">
        <f t="shared" si="0"/>
        <v>#N/A</v>
      </c>
      <c r="I13" s="27"/>
      <c r="J13" s="36"/>
      <c r="K13" s="36"/>
    </row>
    <row r="14" spans="1:11" ht="18" customHeight="1">
      <c r="A14" s="27"/>
      <c r="B14" s="135" t="s">
        <v>136</v>
      </c>
      <c r="C14" s="135"/>
      <c r="D14" s="136">
        <v>0</v>
      </c>
      <c r="E14" s="136"/>
      <c r="F14" s="44" t="e">
        <f>VLOOKUP(B14,'&gt;&gt; Ingrédient prix'!$B$3:$D$232,2,0)</f>
        <v>#N/A</v>
      </c>
      <c r="G14" s="45" t="e">
        <f>VLOOKUP(B14,'&gt;&gt; Ingrédient prix'!$B$3:$D$232,3,0)</f>
        <v>#N/A</v>
      </c>
      <c r="H14" s="45" t="e">
        <f t="shared" si="0"/>
        <v>#N/A</v>
      </c>
      <c r="I14" s="27"/>
      <c r="J14" s="36"/>
      <c r="K14" s="36"/>
    </row>
    <row r="15" spans="1:11" ht="32" customHeight="1">
      <c r="A15" s="27"/>
      <c r="B15" s="27"/>
      <c r="C15" s="27"/>
      <c r="D15" s="27"/>
      <c r="E15" s="27"/>
      <c r="F15" s="27"/>
      <c r="G15" s="27"/>
      <c r="H15" s="27"/>
      <c r="I15" s="27"/>
      <c r="J15" s="36"/>
      <c r="K15" s="36"/>
    </row>
    <row r="16" spans="1:11" ht="32" customHeight="1">
      <c r="A16" s="133" t="s">
        <v>295</v>
      </c>
      <c r="B16" s="134"/>
      <c r="C16" s="134"/>
      <c r="D16" s="134"/>
      <c r="E16" s="134"/>
      <c r="F16" s="134"/>
      <c r="G16" s="134"/>
      <c r="H16" s="134"/>
      <c r="I16" s="134"/>
      <c r="J16" s="36"/>
      <c r="K16" s="36"/>
    </row>
    <row r="17" spans="1:11" ht="20" customHeight="1">
      <c r="A17" s="46" t="s">
        <v>24</v>
      </c>
      <c r="B17" s="142" t="s">
        <v>217</v>
      </c>
      <c r="C17" s="142"/>
      <c r="D17" s="142"/>
      <c r="E17" s="142"/>
      <c r="F17" s="142"/>
      <c r="G17" s="142"/>
      <c r="H17" s="142"/>
      <c r="I17" s="142"/>
      <c r="J17" s="36"/>
      <c r="K17" s="36"/>
    </row>
    <row r="18" spans="1:11" ht="20" customHeight="1">
      <c r="A18" s="46" t="s">
        <v>25</v>
      </c>
      <c r="B18" s="142" t="s">
        <v>218</v>
      </c>
      <c r="C18" s="142"/>
      <c r="D18" s="142"/>
      <c r="E18" s="142"/>
      <c r="F18" s="142"/>
      <c r="G18" s="142"/>
      <c r="H18" s="142"/>
      <c r="I18" s="142"/>
      <c r="J18" s="36"/>
      <c r="K18" s="36"/>
    </row>
    <row r="19" spans="1:11" ht="20" customHeight="1">
      <c r="A19" s="46" t="s">
        <v>26</v>
      </c>
      <c r="B19" s="142" t="s">
        <v>219</v>
      </c>
      <c r="C19" s="142"/>
      <c r="D19" s="142"/>
      <c r="E19" s="142"/>
      <c r="F19" s="142"/>
      <c r="G19" s="142"/>
      <c r="H19" s="142"/>
      <c r="I19" s="142"/>
      <c r="J19" s="36"/>
      <c r="K19" s="36"/>
    </row>
    <row r="20" spans="1:11" ht="20" customHeight="1">
      <c r="A20" s="46" t="s">
        <v>27</v>
      </c>
      <c r="B20" s="142" t="s">
        <v>220</v>
      </c>
      <c r="C20" s="142"/>
      <c r="D20" s="142"/>
      <c r="E20" s="142"/>
      <c r="F20" s="142"/>
      <c r="G20" s="142"/>
      <c r="H20" s="142"/>
      <c r="I20" s="142"/>
      <c r="J20" s="36"/>
      <c r="K20" s="36"/>
    </row>
    <row r="21" spans="1:11" ht="20" customHeight="1">
      <c r="A21" s="46" t="s">
        <v>28</v>
      </c>
      <c r="B21" s="142" t="s">
        <v>221</v>
      </c>
      <c r="C21" s="142"/>
      <c r="D21" s="142"/>
      <c r="E21" s="142"/>
      <c r="F21" s="142"/>
      <c r="G21" s="142"/>
      <c r="H21" s="142"/>
      <c r="I21" s="142"/>
      <c r="J21" s="36"/>
      <c r="K21" s="36"/>
    </row>
    <row r="22" spans="1:11" ht="20" customHeight="1">
      <c r="A22" s="46" t="s">
        <v>29</v>
      </c>
      <c r="B22" s="142" t="s">
        <v>222</v>
      </c>
      <c r="C22" s="142"/>
      <c r="D22" s="142"/>
      <c r="E22" s="142"/>
      <c r="F22" s="142"/>
      <c r="G22" s="142"/>
      <c r="H22" s="142"/>
      <c r="I22" s="142"/>
      <c r="J22" s="36"/>
      <c r="K22" s="36"/>
    </row>
    <row r="23" spans="1:11" ht="20" customHeight="1">
      <c r="A23" s="46" t="s">
        <v>93</v>
      </c>
      <c r="B23" s="142" t="s">
        <v>223</v>
      </c>
      <c r="C23" s="142"/>
      <c r="D23" s="142"/>
      <c r="E23" s="142"/>
      <c r="F23" s="142"/>
      <c r="G23" s="142"/>
      <c r="H23" s="142"/>
      <c r="I23" s="142"/>
      <c r="J23" s="36"/>
      <c r="K23" s="36"/>
    </row>
    <row r="24" spans="1:11" ht="20" customHeight="1">
      <c r="A24" s="37"/>
      <c r="B24" s="143"/>
      <c r="C24" s="134"/>
      <c r="D24" s="134"/>
      <c r="E24" s="134"/>
      <c r="F24" s="134"/>
      <c r="G24" s="134"/>
      <c r="H24" s="134"/>
      <c r="I24" s="134"/>
      <c r="J24" s="36"/>
      <c r="K24" s="36"/>
    </row>
    <row r="25" spans="1:11" ht="27" customHeight="1">
      <c r="A25" s="38"/>
      <c r="B25" s="144"/>
      <c r="C25" s="144"/>
      <c r="D25" s="144"/>
      <c r="E25" s="144"/>
      <c r="F25" s="144"/>
      <c r="G25" s="144"/>
      <c r="H25" s="144"/>
      <c r="I25" s="144"/>
      <c r="J25" s="36"/>
      <c r="K25" s="36"/>
    </row>
    <row r="26" spans="1:11" ht="18" customHeight="1">
      <c r="A26" s="27"/>
      <c r="B26" s="47" t="s">
        <v>305</v>
      </c>
      <c r="C26" s="39"/>
      <c r="D26" s="39"/>
      <c r="E26" s="39"/>
      <c r="F26" s="27"/>
      <c r="G26" s="140" t="s">
        <v>306</v>
      </c>
      <c r="H26" s="141"/>
      <c r="I26" s="141"/>
      <c r="J26" s="36"/>
      <c r="K26" s="36"/>
    </row>
    <row r="27" spans="1:11" ht="18" customHeight="1">
      <c r="A27" s="27"/>
      <c r="B27" s="32" t="s">
        <v>33</v>
      </c>
      <c r="C27" s="32"/>
      <c r="D27" s="32"/>
      <c r="E27" s="48">
        <v>5.5</v>
      </c>
      <c r="F27" s="32"/>
      <c r="G27" s="49" t="s">
        <v>33</v>
      </c>
      <c r="H27" s="49"/>
      <c r="I27" s="48">
        <v>5.5</v>
      </c>
      <c r="J27" s="36"/>
      <c r="K27" s="36"/>
    </row>
    <row r="28" spans="1:11" ht="18" customHeight="1">
      <c r="A28" s="27"/>
      <c r="B28" s="32" t="s">
        <v>65</v>
      </c>
      <c r="C28" s="32"/>
      <c r="D28" s="32"/>
      <c r="E28" s="50" t="e">
        <f>SUM(H5:H14)</f>
        <v>#N/A</v>
      </c>
      <c r="F28" s="32"/>
      <c r="G28" s="49" t="s">
        <v>65</v>
      </c>
      <c r="H28" s="49"/>
      <c r="I28" s="50" t="e">
        <f>SUM(H5:H14)</f>
        <v>#N/A</v>
      </c>
      <c r="J28" s="40"/>
      <c r="K28" s="36"/>
    </row>
    <row r="29" spans="1:11" ht="18" customHeight="1">
      <c r="A29" s="28"/>
      <c r="B29" s="35" t="s">
        <v>32</v>
      </c>
      <c r="C29" s="35"/>
      <c r="D29" s="35"/>
      <c r="E29" s="51" t="e">
        <f>E28/(E27-E30)</f>
        <v>#N/A</v>
      </c>
      <c r="F29" s="32"/>
      <c r="G29" s="52" t="s">
        <v>32</v>
      </c>
      <c r="H29" s="52"/>
      <c r="I29" s="51" t="e">
        <f>+I28/(I27-I30)</f>
        <v>#N/A</v>
      </c>
      <c r="J29" s="36"/>
      <c r="K29" s="36"/>
    </row>
    <row r="30" spans="1:11" ht="18" customHeight="1">
      <c r="A30" s="27"/>
      <c r="B30" s="32" t="s">
        <v>20</v>
      </c>
      <c r="C30" s="32"/>
      <c r="D30" s="32"/>
      <c r="E30" s="48">
        <f>E27/106*6</f>
        <v>0.31132075471698117</v>
      </c>
      <c r="F30" s="32"/>
      <c r="G30" s="49" t="s">
        <v>20</v>
      </c>
      <c r="H30" s="49"/>
      <c r="I30" s="48">
        <f>I27/112*12</f>
        <v>0.5892857142857143</v>
      </c>
      <c r="J30" s="36"/>
      <c r="K30" s="36"/>
    </row>
    <row r="31" spans="1:11" ht="18" customHeight="1">
      <c r="A31" s="27"/>
      <c r="B31" s="32" t="s">
        <v>85</v>
      </c>
      <c r="C31" s="32"/>
      <c r="D31" s="32"/>
      <c r="E31" s="50" t="e">
        <f>E27-E28-E30</f>
        <v>#N/A</v>
      </c>
      <c r="F31" s="32"/>
      <c r="G31" s="49" t="s">
        <v>85</v>
      </c>
      <c r="H31" s="49"/>
      <c r="I31" s="44"/>
      <c r="J31" s="41"/>
      <c r="K31" s="41"/>
    </row>
    <row r="32" spans="1:11" ht="18" customHeight="1">
      <c r="A32" s="27"/>
      <c r="B32" s="81" t="s">
        <v>34</v>
      </c>
      <c r="C32" s="32"/>
      <c r="D32" s="32"/>
      <c r="E32" s="33">
        <v>6</v>
      </c>
      <c r="F32" s="32"/>
      <c r="G32" s="82" t="s">
        <v>35</v>
      </c>
      <c r="H32" s="53"/>
      <c r="I32" s="33">
        <v>12</v>
      </c>
      <c r="J32" s="36"/>
      <c r="K32" s="36"/>
    </row>
    <row r="33" spans="1:11" ht="18" customHeight="1">
      <c r="A33" s="27"/>
      <c r="B33" s="32"/>
      <c r="C33" s="32"/>
      <c r="D33" s="32"/>
      <c r="E33" s="32"/>
      <c r="F33" s="32"/>
      <c r="G33" s="32"/>
      <c r="H33" s="32"/>
      <c r="I33" s="32"/>
      <c r="J33" s="36"/>
      <c r="K33" s="36"/>
    </row>
    <row r="34" spans="1:11" ht="18" customHeight="1">
      <c r="A34" s="27"/>
      <c r="B34" s="54" t="s">
        <v>296</v>
      </c>
      <c r="C34" s="32"/>
      <c r="D34" s="32"/>
      <c r="E34" s="32"/>
      <c r="F34" s="32"/>
      <c r="G34" s="32"/>
      <c r="H34" s="32"/>
      <c r="I34" s="32"/>
      <c r="J34" s="36"/>
      <c r="K34" s="36"/>
    </row>
    <row r="35" spans="1:11" ht="14">
      <c r="A35" s="27"/>
      <c r="B35" s="27"/>
      <c r="C35" s="27"/>
      <c r="D35" s="27"/>
      <c r="E35" s="27"/>
      <c r="F35" s="27"/>
      <c r="G35" s="27"/>
      <c r="H35" s="27"/>
      <c r="I35" s="27"/>
      <c r="J35" s="36"/>
      <c r="K35" s="36"/>
    </row>
    <row r="36" spans="1:11">
      <c r="A36" s="36"/>
      <c r="B36" s="36"/>
      <c r="C36" s="36"/>
      <c r="D36" s="36"/>
      <c r="E36" s="36"/>
      <c r="F36" s="36"/>
      <c r="G36" s="36"/>
      <c r="H36" s="36"/>
      <c r="I36" s="36"/>
      <c r="J36" s="36"/>
      <c r="K36" s="36"/>
    </row>
    <row r="37" spans="1:11">
      <c r="A37" s="36"/>
      <c r="B37" s="36"/>
      <c r="C37" s="36"/>
      <c r="D37" s="36"/>
      <c r="E37" s="36"/>
      <c r="F37" s="36"/>
      <c r="G37" s="36"/>
      <c r="H37" s="36"/>
      <c r="I37" s="36"/>
      <c r="J37" s="36"/>
      <c r="K37" s="36"/>
    </row>
    <row r="38" spans="1:11" s="11" customFormat="1"/>
  </sheetData>
  <mergeCells count="35">
    <mergeCell ref="D4:E4"/>
    <mergeCell ref="B5:C5"/>
    <mergeCell ref="D5:E5"/>
    <mergeCell ref="B19:I19"/>
    <mergeCell ref="B20:I20"/>
    <mergeCell ref="B12:C12"/>
    <mergeCell ref="D12:E12"/>
    <mergeCell ref="B13:C13"/>
    <mergeCell ref="D13:E13"/>
    <mergeCell ref="B17:I17"/>
    <mergeCell ref="B18:I18"/>
    <mergeCell ref="B14:C14"/>
    <mergeCell ref="D14:E14"/>
    <mergeCell ref="G26:I26"/>
    <mergeCell ref="B21:I21"/>
    <mergeCell ref="B22:I22"/>
    <mergeCell ref="B23:I23"/>
    <mergeCell ref="B24:I24"/>
    <mergeCell ref="B25:I25"/>
    <mergeCell ref="J2:K2"/>
    <mergeCell ref="A16:I16"/>
    <mergeCell ref="B10:C10"/>
    <mergeCell ref="D10:E10"/>
    <mergeCell ref="B11:C11"/>
    <mergeCell ref="D11:E11"/>
    <mergeCell ref="B7:C7"/>
    <mergeCell ref="D7:E7"/>
    <mergeCell ref="B8:C8"/>
    <mergeCell ref="D8:E8"/>
    <mergeCell ref="B9:C9"/>
    <mergeCell ref="D9:E9"/>
    <mergeCell ref="B6:C6"/>
    <mergeCell ref="D6:E6"/>
    <mergeCell ref="A2:I2"/>
    <mergeCell ref="B4:C4"/>
  </mergeCells>
  <pageMargins left="0.7" right="0.7" top="0.75" bottom="0.75" header="0.3" footer="0.3"/>
  <pageSetup paperSize="9" orientation="portrait"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B818A1-2D91-4327-8348-A0209FDAD35E}">
  <sheetPr>
    <tabColor theme="4" tint="0.79998168889431442"/>
  </sheetPr>
  <dimension ref="A1:K72"/>
  <sheetViews>
    <sheetView showGridLines="0" zoomScaleNormal="100" workbookViewId="0">
      <selection activeCell="B24" sqref="B24:I24"/>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3"/>
      <c r="B1" s="53"/>
      <c r="C1" s="53"/>
      <c r="D1" s="53"/>
      <c r="E1" s="53"/>
      <c r="F1" s="53"/>
      <c r="G1" s="53"/>
      <c r="H1" s="53"/>
      <c r="I1" s="53"/>
      <c r="J1" s="53"/>
      <c r="K1" s="53"/>
    </row>
    <row r="2" spans="1:11" ht="30" customHeight="1">
      <c r="A2" s="155" t="s">
        <v>299</v>
      </c>
      <c r="B2" s="155"/>
      <c r="C2" s="155"/>
      <c r="D2" s="155"/>
      <c r="E2" s="155"/>
      <c r="F2" s="155"/>
      <c r="G2" s="155"/>
      <c r="H2" s="155"/>
      <c r="I2" s="155"/>
      <c r="J2" s="147"/>
      <c r="K2" s="147"/>
    </row>
    <row r="3" spans="1:11">
      <c r="A3" s="53"/>
      <c r="B3" s="53"/>
      <c r="C3" s="53"/>
      <c r="D3" s="53"/>
      <c r="E3" s="53"/>
      <c r="F3" s="53"/>
      <c r="G3" s="53"/>
      <c r="H3" s="53"/>
      <c r="I3" s="53"/>
      <c r="J3" s="53"/>
      <c r="K3" s="53"/>
    </row>
    <row r="4" spans="1:11" ht="18" customHeight="1">
      <c r="A4" s="32"/>
      <c r="B4" s="139" t="s">
        <v>292</v>
      </c>
      <c r="C4" s="139"/>
      <c r="D4" s="145" t="s">
        <v>291</v>
      </c>
      <c r="E4" s="145"/>
      <c r="F4" s="42" t="s">
        <v>290</v>
      </c>
      <c r="G4" s="43" t="s">
        <v>289</v>
      </c>
      <c r="H4" s="43" t="s">
        <v>65</v>
      </c>
      <c r="I4" s="32"/>
      <c r="J4" s="53"/>
      <c r="K4" s="53"/>
    </row>
    <row r="5" spans="1:11" ht="18" customHeight="1">
      <c r="A5" s="32"/>
      <c r="B5" s="156" t="s">
        <v>214</v>
      </c>
      <c r="C5" s="156"/>
      <c r="D5" s="157">
        <v>1</v>
      </c>
      <c r="E5" s="157"/>
      <c r="F5" s="44" t="e">
        <f>VLOOKUP(B5,'&gt;&gt; Ingrédient prix'!$B$3:$D$232,2,0)</f>
        <v>#N/A</v>
      </c>
      <c r="G5" s="55" t="e">
        <f>VLOOKUP(B5,'&gt;&gt; Ingrédient prix'!$B$3:$D$232,3,0)</f>
        <v>#N/A</v>
      </c>
      <c r="H5" s="55" t="e">
        <f t="shared" ref="H5:H14" si="0">G5*D5</f>
        <v>#N/A</v>
      </c>
      <c r="I5" s="32"/>
      <c r="J5" s="53"/>
      <c r="K5" s="53"/>
    </row>
    <row r="6" spans="1:11" ht="18" customHeight="1">
      <c r="A6" s="32"/>
      <c r="B6" s="135" t="s">
        <v>102</v>
      </c>
      <c r="C6" s="135"/>
      <c r="D6" s="136">
        <v>0.09</v>
      </c>
      <c r="E6" s="136"/>
      <c r="F6" s="44" t="e">
        <f>VLOOKUP(B6,'&gt;&gt; Ingrédient prix'!$B$3:$D$232,2,0)</f>
        <v>#N/A</v>
      </c>
      <c r="G6" s="55" t="e">
        <f>VLOOKUP(B6,'&gt;&gt; Ingrédient prix'!$B$3:$D$232,3,0)</f>
        <v>#N/A</v>
      </c>
      <c r="H6" s="55" t="e">
        <f t="shared" si="0"/>
        <v>#N/A</v>
      </c>
      <c r="I6" s="32"/>
      <c r="J6" s="53"/>
      <c r="K6" s="53"/>
    </row>
    <row r="7" spans="1:11" ht="18" customHeight="1">
      <c r="A7" s="32"/>
      <c r="B7" s="135" t="s">
        <v>243</v>
      </c>
      <c r="C7" s="135"/>
      <c r="D7" s="136">
        <v>0.01</v>
      </c>
      <c r="E7" s="136"/>
      <c r="F7" s="44" t="e">
        <f>VLOOKUP(B7,'&gt;&gt; Ingrédient prix'!$B$3:$D$232,2,0)</f>
        <v>#N/A</v>
      </c>
      <c r="G7" s="55" t="e">
        <f>VLOOKUP(B7,'&gt;&gt; Ingrédient prix'!$B$3:$D$232,3,0)</f>
        <v>#N/A</v>
      </c>
      <c r="H7" s="55" t="e">
        <f t="shared" si="0"/>
        <v>#N/A</v>
      </c>
      <c r="I7" s="32"/>
      <c r="J7" s="53"/>
      <c r="K7" s="53"/>
    </row>
    <row r="8" spans="1:11" ht="18" customHeight="1">
      <c r="A8" s="32"/>
      <c r="B8" s="135" t="s">
        <v>9</v>
      </c>
      <c r="C8" s="135"/>
      <c r="D8" s="136">
        <v>5.0000000000000001E-3</v>
      </c>
      <c r="E8" s="136"/>
      <c r="F8" s="44" t="e">
        <f>VLOOKUP(B8,'&gt;&gt; Ingrédient prix'!$B$3:$D$232,2,0)</f>
        <v>#N/A</v>
      </c>
      <c r="G8" s="55" t="e">
        <f>VLOOKUP(B8,'&gt;&gt; Ingrédient prix'!$B$3:$D$232,3,0)</f>
        <v>#N/A</v>
      </c>
      <c r="H8" s="55" t="e">
        <f t="shared" si="0"/>
        <v>#N/A</v>
      </c>
      <c r="I8" s="32"/>
      <c r="J8" s="53"/>
      <c r="K8" s="53"/>
    </row>
    <row r="9" spans="1:11" ht="18" customHeight="1">
      <c r="A9" s="32"/>
      <c r="B9" s="135" t="s">
        <v>244</v>
      </c>
      <c r="C9" s="135"/>
      <c r="D9" s="136">
        <v>0.01</v>
      </c>
      <c r="E9" s="136"/>
      <c r="F9" s="44" t="e">
        <f>VLOOKUP(B9,'&gt;&gt; Ingrédient prix'!$B$3:$D$232,2,0)</f>
        <v>#N/A</v>
      </c>
      <c r="G9" s="55" t="e">
        <f>VLOOKUP(B9,'&gt;&gt; Ingrédient prix'!$B$3:$D$232,3,0)</f>
        <v>#N/A</v>
      </c>
      <c r="H9" s="55" t="e">
        <f t="shared" si="0"/>
        <v>#N/A</v>
      </c>
      <c r="I9" s="32"/>
      <c r="J9" s="53"/>
      <c r="K9" s="53"/>
    </row>
    <row r="10" spans="1:11" ht="18" customHeight="1">
      <c r="A10" s="32"/>
      <c r="B10" s="135" t="s">
        <v>245</v>
      </c>
      <c r="C10" s="135"/>
      <c r="D10" s="136">
        <v>1.4999999999999999E-2</v>
      </c>
      <c r="E10" s="136"/>
      <c r="F10" s="44" t="e">
        <f>VLOOKUP(B10,'&gt;&gt; Ingrédient prix'!$B$3:$D$232,2,0)</f>
        <v>#N/A</v>
      </c>
      <c r="G10" s="55" t="e">
        <f>VLOOKUP(B10,'&gt;&gt; Ingrédient prix'!$B$3:$D$232,3,0)</f>
        <v>#N/A</v>
      </c>
      <c r="H10" s="55" t="e">
        <f t="shared" si="0"/>
        <v>#N/A</v>
      </c>
      <c r="I10" s="32"/>
      <c r="J10" s="53"/>
      <c r="K10" s="53"/>
    </row>
    <row r="11" spans="1:11" ht="18" customHeight="1">
      <c r="A11" s="32"/>
      <c r="B11" s="135" t="s">
        <v>246</v>
      </c>
      <c r="C11" s="135"/>
      <c r="D11" s="136">
        <v>1.4999999999999999E-2</v>
      </c>
      <c r="E11" s="136"/>
      <c r="F11" s="44" t="e">
        <f>VLOOKUP(B11,'&gt;&gt; Ingrédient prix'!$B$3:$D$232,2,0)</f>
        <v>#N/A</v>
      </c>
      <c r="G11" s="55" t="e">
        <f>VLOOKUP(B11,'&gt;&gt; Ingrédient prix'!$B$3:$D$232,3,0)</f>
        <v>#N/A</v>
      </c>
      <c r="H11" s="55" t="e">
        <f t="shared" si="0"/>
        <v>#N/A</v>
      </c>
      <c r="I11" s="32"/>
      <c r="J11" s="53"/>
      <c r="K11" s="53"/>
    </row>
    <row r="12" spans="1:11" ht="18" customHeight="1">
      <c r="A12" s="32"/>
      <c r="B12" s="135" t="s">
        <v>136</v>
      </c>
      <c r="C12" s="135"/>
      <c r="D12" s="136">
        <v>0</v>
      </c>
      <c r="E12" s="136"/>
      <c r="F12" s="44" t="e">
        <f>VLOOKUP(B12,'&gt;&gt; Ingrédient prix'!$B$3:$D$232,2,0)</f>
        <v>#N/A</v>
      </c>
      <c r="G12" s="55" t="e">
        <f>VLOOKUP(B12,'&gt;&gt; Ingrédient prix'!$B$3:$D$232,3,0)</f>
        <v>#N/A</v>
      </c>
      <c r="H12" s="55" t="e">
        <f t="shared" si="0"/>
        <v>#N/A</v>
      </c>
      <c r="I12" s="32"/>
      <c r="J12" s="53"/>
      <c r="K12" s="53"/>
    </row>
    <row r="13" spans="1:11" ht="18" customHeight="1">
      <c r="A13" s="32"/>
      <c r="B13" s="135" t="s">
        <v>136</v>
      </c>
      <c r="C13" s="135"/>
      <c r="D13" s="136">
        <v>0</v>
      </c>
      <c r="E13" s="136"/>
      <c r="F13" s="44" t="e">
        <f>VLOOKUP(B13,'&gt;&gt; Ingrédient prix'!$B$3:$D$232,2,0)</f>
        <v>#N/A</v>
      </c>
      <c r="G13" s="55" t="e">
        <f>VLOOKUP(B13,'&gt;&gt; Ingrédient prix'!$B$3:$D$232,3,0)</f>
        <v>#N/A</v>
      </c>
      <c r="H13" s="55" t="e">
        <f t="shared" si="0"/>
        <v>#N/A</v>
      </c>
      <c r="I13" s="32"/>
      <c r="J13" s="53"/>
      <c r="K13" s="53"/>
    </row>
    <row r="14" spans="1:11" ht="18" customHeight="1">
      <c r="A14" s="32"/>
      <c r="B14" s="135" t="s">
        <v>136</v>
      </c>
      <c r="C14" s="135"/>
      <c r="D14" s="136">
        <v>0</v>
      </c>
      <c r="E14" s="136"/>
      <c r="F14" s="44" t="e">
        <f>VLOOKUP(B14,'&gt;&gt; Ingrédient prix'!$B$3:$D$232,2,0)</f>
        <v>#N/A</v>
      </c>
      <c r="G14" s="55" t="e">
        <f>VLOOKUP(B14,'&gt;&gt; Ingrédient prix'!$B$3:$D$232,3,0)</f>
        <v>#N/A</v>
      </c>
      <c r="H14" s="55" t="e">
        <f t="shared" si="0"/>
        <v>#N/A</v>
      </c>
      <c r="I14" s="32"/>
      <c r="J14" s="53"/>
      <c r="K14" s="53"/>
    </row>
    <row r="15" spans="1:11" ht="32" customHeight="1">
      <c r="A15" s="32"/>
      <c r="B15" s="32"/>
      <c r="C15" s="32"/>
      <c r="D15" s="32"/>
      <c r="E15" s="32"/>
      <c r="F15" s="32"/>
      <c r="G15" s="32"/>
      <c r="H15" s="32"/>
      <c r="I15" s="32"/>
      <c r="J15" s="53"/>
      <c r="K15" s="53"/>
    </row>
    <row r="16" spans="1:11" ht="32" customHeight="1">
      <c r="A16" s="154" t="s">
        <v>298</v>
      </c>
      <c r="B16" s="154"/>
      <c r="C16" s="154"/>
      <c r="D16" s="154"/>
      <c r="E16" s="154"/>
      <c r="F16" s="154"/>
      <c r="G16" s="154"/>
      <c r="H16" s="154"/>
      <c r="I16" s="154"/>
      <c r="J16" s="53"/>
      <c r="K16" s="53"/>
    </row>
    <row r="17" spans="1:11" ht="20" customHeight="1">
      <c r="A17" s="56" t="s">
        <v>24</v>
      </c>
      <c r="B17" s="151" t="s">
        <v>237</v>
      </c>
      <c r="C17" s="151"/>
      <c r="D17" s="151"/>
      <c r="E17" s="151"/>
      <c r="F17" s="151"/>
      <c r="G17" s="151"/>
      <c r="H17" s="151"/>
      <c r="I17" s="151"/>
      <c r="J17" s="53"/>
      <c r="K17" s="53"/>
    </row>
    <row r="18" spans="1:11" ht="20" customHeight="1">
      <c r="A18" s="56" t="s">
        <v>25</v>
      </c>
      <c r="B18" s="151" t="s">
        <v>238</v>
      </c>
      <c r="C18" s="151"/>
      <c r="D18" s="151"/>
      <c r="E18" s="151"/>
      <c r="F18" s="151"/>
      <c r="G18" s="151"/>
      <c r="H18" s="151"/>
      <c r="I18" s="151"/>
      <c r="J18" s="53"/>
      <c r="K18" s="53"/>
    </row>
    <row r="19" spans="1:11" ht="20" customHeight="1">
      <c r="A19" s="56" t="s">
        <v>26</v>
      </c>
      <c r="B19" s="151" t="s">
        <v>239</v>
      </c>
      <c r="C19" s="151"/>
      <c r="D19" s="151"/>
      <c r="E19" s="151"/>
      <c r="F19" s="151"/>
      <c r="G19" s="151"/>
      <c r="H19" s="151"/>
      <c r="I19" s="151"/>
      <c r="J19" s="53"/>
      <c r="K19" s="53"/>
    </row>
    <row r="20" spans="1:11" ht="20" customHeight="1">
      <c r="A20" s="56" t="s">
        <v>27</v>
      </c>
      <c r="B20" s="151" t="s">
        <v>240</v>
      </c>
      <c r="C20" s="151"/>
      <c r="D20" s="151"/>
      <c r="E20" s="151"/>
      <c r="F20" s="151"/>
      <c r="G20" s="151"/>
      <c r="H20" s="151"/>
      <c r="I20" s="151"/>
      <c r="J20" s="53"/>
      <c r="K20" s="53"/>
    </row>
    <row r="21" spans="1:11" ht="20" customHeight="1">
      <c r="A21" s="56" t="s">
        <v>28</v>
      </c>
      <c r="B21" s="151" t="s">
        <v>217</v>
      </c>
      <c r="C21" s="151"/>
      <c r="D21" s="151"/>
      <c r="E21" s="151"/>
      <c r="F21" s="151"/>
      <c r="G21" s="151"/>
      <c r="H21" s="151"/>
      <c r="I21" s="151"/>
      <c r="J21" s="53"/>
      <c r="K21" s="53"/>
    </row>
    <row r="22" spans="1:11" ht="20" customHeight="1">
      <c r="A22" s="56" t="s">
        <v>29</v>
      </c>
      <c r="B22" s="151" t="s">
        <v>241</v>
      </c>
      <c r="C22" s="151"/>
      <c r="D22" s="151"/>
      <c r="E22" s="151"/>
      <c r="F22" s="151"/>
      <c r="G22" s="151"/>
      <c r="H22" s="151"/>
      <c r="I22" s="151"/>
      <c r="J22" s="53"/>
      <c r="K22" s="53"/>
    </row>
    <row r="23" spans="1:11" ht="20" customHeight="1">
      <c r="A23" s="56" t="s">
        <v>93</v>
      </c>
      <c r="B23" s="151" t="s">
        <v>242</v>
      </c>
      <c r="C23" s="151"/>
      <c r="D23" s="151"/>
      <c r="E23" s="151"/>
      <c r="F23" s="151"/>
      <c r="G23" s="151"/>
      <c r="H23" s="151"/>
      <c r="I23" s="151"/>
      <c r="J23" s="53"/>
      <c r="K23" s="53"/>
    </row>
    <row r="24" spans="1:11" ht="20" customHeight="1">
      <c r="A24" s="57"/>
      <c r="B24" s="152"/>
      <c r="C24" s="152"/>
      <c r="D24" s="152"/>
      <c r="E24" s="152"/>
      <c r="F24" s="152"/>
      <c r="G24" s="152"/>
      <c r="H24" s="152"/>
      <c r="I24" s="152"/>
      <c r="J24" s="53"/>
      <c r="K24" s="53"/>
    </row>
    <row r="25" spans="1:11" ht="27" customHeight="1">
      <c r="A25" s="58"/>
      <c r="B25" s="153"/>
      <c r="C25" s="153"/>
      <c r="D25" s="153"/>
      <c r="E25" s="153"/>
      <c r="F25" s="153"/>
      <c r="G25" s="153"/>
      <c r="H25" s="153"/>
      <c r="I25" s="153"/>
      <c r="J25" s="53"/>
      <c r="K25" s="53"/>
    </row>
    <row r="26" spans="1:11" ht="18" customHeight="1">
      <c r="A26" s="32"/>
      <c r="B26" s="47" t="s">
        <v>305</v>
      </c>
      <c r="C26" s="59"/>
      <c r="D26" s="60"/>
      <c r="E26" s="60"/>
      <c r="F26" s="32"/>
      <c r="G26" s="140" t="s">
        <v>306</v>
      </c>
      <c r="H26" s="150"/>
      <c r="I26" s="150"/>
      <c r="J26" s="53"/>
      <c r="K26" s="53"/>
    </row>
    <row r="27" spans="1:11" ht="18" customHeight="1">
      <c r="A27" s="32"/>
      <c r="B27" s="32" t="s">
        <v>33</v>
      </c>
      <c r="C27" s="32"/>
      <c r="D27" s="32"/>
      <c r="E27" s="50">
        <v>4.5</v>
      </c>
      <c r="F27" s="32"/>
      <c r="G27" s="49" t="s">
        <v>33</v>
      </c>
      <c r="H27" s="49"/>
      <c r="I27" s="61">
        <f>E27</f>
        <v>4.5</v>
      </c>
      <c r="J27" s="53"/>
      <c r="K27" s="53"/>
    </row>
    <row r="28" spans="1:11" ht="18" customHeight="1">
      <c r="A28" s="32"/>
      <c r="B28" s="32" t="s">
        <v>65</v>
      </c>
      <c r="C28" s="32"/>
      <c r="D28" s="32"/>
      <c r="E28" s="50" t="e">
        <f>SUM(H5:H14)</f>
        <v>#N/A</v>
      </c>
      <c r="F28" s="32"/>
      <c r="G28" s="49" t="s">
        <v>65</v>
      </c>
      <c r="H28" s="49"/>
      <c r="I28" s="61" t="e">
        <f>SUM($H$5:$H$14)</f>
        <v>#N/A</v>
      </c>
      <c r="J28" s="62"/>
      <c r="K28" s="53"/>
    </row>
    <row r="29" spans="1:11" ht="18" customHeight="1">
      <c r="A29" s="35"/>
      <c r="B29" s="35" t="s">
        <v>32</v>
      </c>
      <c r="C29" s="35"/>
      <c r="D29" s="35"/>
      <c r="E29" s="63" t="e">
        <f>E28/(E27-E30)</f>
        <v>#N/A</v>
      </c>
      <c r="F29" s="32"/>
      <c r="G29" s="52" t="s">
        <v>32</v>
      </c>
      <c r="H29" s="52"/>
      <c r="I29" s="64" t="e">
        <f>+I28/(I27-I30)</f>
        <v>#N/A</v>
      </c>
      <c r="J29" s="53"/>
      <c r="K29" s="53"/>
    </row>
    <row r="30" spans="1:11" ht="18" customHeight="1">
      <c r="A30" s="32"/>
      <c r="B30" s="32" t="s">
        <v>20</v>
      </c>
      <c r="C30" s="32"/>
      <c r="D30" s="32"/>
      <c r="E30" s="50">
        <f>E27/106*6</f>
        <v>0.25471698113207547</v>
      </c>
      <c r="F30" s="32"/>
      <c r="G30" s="49" t="s">
        <v>20</v>
      </c>
      <c r="H30" s="49"/>
      <c r="I30" s="61">
        <f>I27/112*12</f>
        <v>0.48214285714285721</v>
      </c>
      <c r="J30" s="53"/>
      <c r="K30" s="53"/>
    </row>
    <row r="31" spans="1:11" ht="18" customHeight="1">
      <c r="A31" s="32"/>
      <c r="B31" s="32" t="s">
        <v>85</v>
      </c>
      <c r="C31" s="32"/>
      <c r="D31" s="32"/>
      <c r="E31" s="50" t="e">
        <f>E27-E28-E30</f>
        <v>#N/A</v>
      </c>
      <c r="F31" s="32"/>
      <c r="G31" s="49" t="s">
        <v>85</v>
      </c>
      <c r="H31" s="49"/>
      <c r="I31" s="65"/>
      <c r="J31" s="66"/>
      <c r="K31" s="66"/>
    </row>
    <row r="32" spans="1:11" ht="18" customHeight="1">
      <c r="A32" s="32"/>
      <c r="B32" s="81" t="s">
        <v>34</v>
      </c>
      <c r="C32" s="32"/>
      <c r="D32" s="32"/>
      <c r="E32" s="33">
        <v>6</v>
      </c>
      <c r="F32" s="32"/>
      <c r="G32" s="82" t="s">
        <v>35</v>
      </c>
      <c r="H32" s="49"/>
      <c r="I32" s="67">
        <v>12</v>
      </c>
      <c r="J32" s="53"/>
      <c r="K32" s="53"/>
    </row>
    <row r="33" spans="1:11" ht="18" customHeight="1">
      <c r="A33" s="32"/>
      <c r="B33" s="32"/>
      <c r="C33" s="32"/>
      <c r="D33" s="32"/>
      <c r="E33" s="32"/>
      <c r="F33" s="32"/>
      <c r="G33" s="32"/>
      <c r="H33" s="32"/>
      <c r="I33" s="32"/>
      <c r="J33" s="53"/>
      <c r="K33" s="53"/>
    </row>
    <row r="34" spans="1:11" ht="18" customHeight="1">
      <c r="A34" s="32"/>
      <c r="B34" s="54" t="s">
        <v>297</v>
      </c>
      <c r="C34" s="54"/>
      <c r="D34" s="54"/>
      <c r="E34" s="54"/>
      <c r="F34" s="32"/>
      <c r="G34" s="32"/>
      <c r="H34" s="32"/>
      <c r="I34" s="32"/>
      <c r="J34" s="53"/>
      <c r="K34" s="53"/>
    </row>
    <row r="35" spans="1:11" ht="15">
      <c r="A35" s="21"/>
      <c r="B35" s="21"/>
      <c r="C35" s="21"/>
      <c r="D35" s="21"/>
      <c r="E35" s="21"/>
      <c r="F35" s="21"/>
      <c r="G35" s="21"/>
      <c r="H35" s="21"/>
      <c r="I35" s="21"/>
    </row>
    <row r="60" spans="2:3" ht="15">
      <c r="B60" s="149" t="s">
        <v>136</v>
      </c>
      <c r="C60" s="149"/>
    </row>
    <row r="61" spans="2:3" ht="15">
      <c r="B61" s="149" t="s">
        <v>136</v>
      </c>
      <c r="C61" s="149"/>
    </row>
    <row r="62" spans="2:3" ht="15">
      <c r="B62" s="21"/>
      <c r="C62" s="21"/>
    </row>
    <row r="63" spans="2:3" ht="19">
      <c r="B63" s="22"/>
      <c r="C63" s="22"/>
    </row>
    <row r="64" spans="2:3" ht="15">
      <c r="B64" s="148" t="s">
        <v>237</v>
      </c>
      <c r="C64" s="148"/>
    </row>
    <row r="65" spans="2:3" ht="15">
      <c r="B65" s="148" t="s">
        <v>238</v>
      </c>
      <c r="C65" s="148"/>
    </row>
    <row r="66" spans="2:3" ht="15">
      <c r="B66" s="148" t="s">
        <v>239</v>
      </c>
      <c r="C66" s="148"/>
    </row>
    <row r="67" spans="2:3" ht="15">
      <c r="B67" s="148" t="s">
        <v>240</v>
      </c>
      <c r="C67" s="148"/>
    </row>
    <row r="68" spans="2:3" ht="15">
      <c r="B68" s="148" t="s">
        <v>217</v>
      </c>
      <c r="C68" s="148"/>
    </row>
    <row r="69" spans="2:3" ht="15">
      <c r="B69" s="148" t="s">
        <v>241</v>
      </c>
      <c r="C69" s="148"/>
    </row>
    <row r="70" spans="2:3" ht="15">
      <c r="B70" s="148" t="s">
        <v>242</v>
      </c>
      <c r="C70" s="148"/>
    </row>
    <row r="71" spans="2:3" ht="15">
      <c r="B71" s="148"/>
      <c r="C71" s="148"/>
    </row>
    <row r="72" spans="2:3" ht="15">
      <c r="B72" s="146"/>
      <c r="C72" s="146"/>
    </row>
  </sheetData>
  <mergeCells count="46">
    <mergeCell ref="B6:C6"/>
    <mergeCell ref="D6:E6"/>
    <mergeCell ref="A2:I2"/>
    <mergeCell ref="B4:C4"/>
    <mergeCell ref="D4:E4"/>
    <mergeCell ref="B5:C5"/>
    <mergeCell ref="D5:E5"/>
    <mergeCell ref="B7:C7"/>
    <mergeCell ref="D7:E7"/>
    <mergeCell ref="B8:C8"/>
    <mergeCell ref="D8:E8"/>
    <mergeCell ref="D14:E14"/>
    <mergeCell ref="B9:C9"/>
    <mergeCell ref="D9:E9"/>
    <mergeCell ref="B10:C10"/>
    <mergeCell ref="D10:E10"/>
    <mergeCell ref="B11:C11"/>
    <mergeCell ref="B23:I23"/>
    <mergeCell ref="B24:I24"/>
    <mergeCell ref="B25:I25"/>
    <mergeCell ref="D11:E11"/>
    <mergeCell ref="A16:I16"/>
    <mergeCell ref="B17:I17"/>
    <mergeCell ref="B18:I18"/>
    <mergeCell ref="B19:I19"/>
    <mergeCell ref="B20:I20"/>
    <mergeCell ref="B12:C12"/>
    <mergeCell ref="D12:E12"/>
    <mergeCell ref="B13:C13"/>
    <mergeCell ref="D13:E13"/>
    <mergeCell ref="B72:C72"/>
    <mergeCell ref="J2:K2"/>
    <mergeCell ref="B67:C67"/>
    <mergeCell ref="B68:C68"/>
    <mergeCell ref="B69:C69"/>
    <mergeCell ref="B70:C70"/>
    <mergeCell ref="B71:C71"/>
    <mergeCell ref="B60:C60"/>
    <mergeCell ref="B61:C61"/>
    <mergeCell ref="B64:C64"/>
    <mergeCell ref="B14:C14"/>
    <mergeCell ref="B65:C65"/>
    <mergeCell ref="B66:C66"/>
    <mergeCell ref="G26:I26"/>
    <mergeCell ref="B21:I21"/>
    <mergeCell ref="B22:I22"/>
  </mergeCells>
  <pageMargins left="0.7" right="0.7" top="0.75" bottom="0.75" header="0.3" footer="0.3"/>
  <pageSetup paperSize="9" orientation="portrait"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C69660-C206-4D25-9E4C-AAF34AB9EEE2}">
  <sheetPr>
    <tabColor theme="6" tint="0.79998168889431442"/>
  </sheetPr>
  <dimension ref="A1:K36"/>
  <sheetViews>
    <sheetView showGridLines="0" zoomScaleNormal="100" workbookViewId="0">
      <selection activeCell="A2" sqref="A2:XFD2"/>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3"/>
      <c r="B1" s="53"/>
      <c r="C1" s="53"/>
      <c r="D1" s="53"/>
      <c r="E1" s="53"/>
      <c r="F1" s="53"/>
      <c r="G1" s="53"/>
      <c r="H1" s="53"/>
      <c r="I1" s="53"/>
      <c r="J1" s="53"/>
      <c r="K1" s="53"/>
    </row>
    <row r="2" spans="1:11" ht="30" customHeight="1">
      <c r="A2" s="155" t="s">
        <v>300</v>
      </c>
      <c r="B2" s="155"/>
      <c r="C2" s="155"/>
      <c r="D2" s="155"/>
      <c r="E2" s="155"/>
      <c r="F2" s="155"/>
      <c r="G2" s="155"/>
      <c r="H2" s="155"/>
      <c r="I2" s="155"/>
      <c r="J2" s="147"/>
      <c r="K2" s="147"/>
    </row>
    <row r="3" spans="1:11">
      <c r="A3" s="53"/>
      <c r="B3" s="53"/>
      <c r="C3" s="53"/>
      <c r="D3" s="53"/>
      <c r="E3" s="53"/>
      <c r="F3" s="53"/>
      <c r="G3" s="53"/>
      <c r="H3" s="53"/>
      <c r="I3" s="53"/>
      <c r="J3" s="53"/>
      <c r="K3" s="53"/>
    </row>
    <row r="4" spans="1:11" ht="18" customHeight="1">
      <c r="A4" s="32"/>
      <c r="B4" s="139" t="s">
        <v>292</v>
      </c>
      <c r="C4" s="139"/>
      <c r="D4" s="145" t="s">
        <v>291</v>
      </c>
      <c r="E4" s="145"/>
      <c r="F4" s="42" t="s">
        <v>290</v>
      </c>
      <c r="G4" s="43" t="s">
        <v>289</v>
      </c>
      <c r="H4" s="43" t="s">
        <v>65</v>
      </c>
      <c r="I4" s="32"/>
      <c r="J4" s="53"/>
      <c r="K4" s="53"/>
    </row>
    <row r="5" spans="1:11" ht="18" customHeight="1">
      <c r="A5" s="32"/>
      <c r="B5" s="158" t="s">
        <v>214</v>
      </c>
      <c r="C5" s="158"/>
      <c r="D5" s="157">
        <v>1</v>
      </c>
      <c r="E5" s="157"/>
      <c r="F5" s="44" t="e">
        <f>VLOOKUP(B5,'&gt;&gt; Ingrédient prix'!$B$3:$D$232,2,0)</f>
        <v>#N/A</v>
      </c>
      <c r="G5" s="55" t="e">
        <f>VLOOKUP(B5,'&gt;&gt; Ingrédient prix'!$B$3:$D$232,3,0)</f>
        <v>#N/A</v>
      </c>
      <c r="H5" s="55" t="e">
        <f t="shared" ref="H5:H14" si="0">G5*D5</f>
        <v>#N/A</v>
      </c>
      <c r="I5" s="32"/>
      <c r="J5" s="53"/>
      <c r="K5" s="53"/>
    </row>
    <row r="6" spans="1:11" ht="18" customHeight="1">
      <c r="A6" s="32"/>
      <c r="B6" s="158" t="s">
        <v>271</v>
      </c>
      <c r="C6" s="158"/>
      <c r="D6" s="136">
        <v>0.09</v>
      </c>
      <c r="E6" s="136"/>
      <c r="F6" s="44" t="e">
        <f>VLOOKUP(B6,'&gt;&gt; Ingrédient prix'!$B$3:$D$232,2,0)</f>
        <v>#N/A</v>
      </c>
      <c r="G6" s="55" t="e">
        <f>VLOOKUP(B6,'&gt;&gt; Ingrédient prix'!$B$3:$D$232,3,0)</f>
        <v>#N/A</v>
      </c>
      <c r="H6" s="55" t="e">
        <f t="shared" si="0"/>
        <v>#N/A</v>
      </c>
      <c r="I6" s="32"/>
      <c r="J6" s="53"/>
      <c r="K6" s="53"/>
    </row>
    <row r="7" spans="1:11" ht="18" customHeight="1">
      <c r="A7" s="32"/>
      <c r="B7" s="158" t="s">
        <v>143</v>
      </c>
      <c r="C7" s="158"/>
      <c r="D7" s="136">
        <v>0.02</v>
      </c>
      <c r="E7" s="136"/>
      <c r="F7" s="44" t="str">
        <f>VLOOKUP(B7,'&gt;&gt; Ingrédient prix'!$B$3:$D$232,2,0)</f>
        <v>kg</v>
      </c>
      <c r="G7" s="55">
        <f>VLOOKUP(B7,'&gt;&gt; Ingrédient prix'!$B$3:$D$232,3,0)</f>
        <v>19.13</v>
      </c>
      <c r="H7" s="55">
        <f t="shared" si="0"/>
        <v>0.3826</v>
      </c>
      <c r="I7" s="32"/>
      <c r="J7" s="53"/>
      <c r="K7" s="53"/>
    </row>
    <row r="8" spans="1:11" ht="18" customHeight="1">
      <c r="A8" s="32"/>
      <c r="B8" s="158" t="s">
        <v>268</v>
      </c>
      <c r="C8" s="158"/>
      <c r="D8" s="136">
        <v>0.02</v>
      </c>
      <c r="E8" s="136"/>
      <c r="F8" s="44" t="e">
        <f>VLOOKUP(B8,'&gt;&gt; Ingrédient prix'!$B$3:$D$232,2,0)</f>
        <v>#N/A</v>
      </c>
      <c r="G8" s="55" t="e">
        <f>VLOOKUP(B8,'&gt;&gt; Ingrédient prix'!$B$3:$D$232,3,0)</f>
        <v>#N/A</v>
      </c>
      <c r="H8" s="55" t="e">
        <f t="shared" si="0"/>
        <v>#N/A</v>
      </c>
      <c r="I8" s="32"/>
      <c r="J8" s="53"/>
      <c r="K8" s="53"/>
    </row>
    <row r="9" spans="1:11" ht="18" customHeight="1">
      <c r="A9" s="32"/>
      <c r="B9" s="158" t="s">
        <v>269</v>
      </c>
      <c r="C9" s="158"/>
      <c r="D9" s="136">
        <v>0.01</v>
      </c>
      <c r="E9" s="136"/>
      <c r="F9" s="44" t="e">
        <f>VLOOKUP(B9,'&gt;&gt; Ingrédient prix'!$B$3:$D$232,2,0)</f>
        <v>#N/A</v>
      </c>
      <c r="G9" s="55" t="e">
        <f>VLOOKUP(B9,'&gt;&gt; Ingrédient prix'!$B$3:$D$232,3,0)</f>
        <v>#N/A</v>
      </c>
      <c r="H9" s="55" t="e">
        <f t="shared" si="0"/>
        <v>#N/A</v>
      </c>
      <c r="I9" s="32"/>
      <c r="J9" s="53"/>
      <c r="K9" s="53"/>
    </row>
    <row r="10" spans="1:11" ht="18" customHeight="1">
      <c r="A10" s="32"/>
      <c r="B10" s="158" t="s">
        <v>272</v>
      </c>
      <c r="C10" s="158"/>
      <c r="D10" s="136">
        <v>0.2</v>
      </c>
      <c r="E10" s="136"/>
      <c r="F10" s="44" t="str">
        <f>VLOOKUP(B10,'&gt;&gt; Ingrédient prix'!$B$3:$D$232,2,0)</f>
        <v>lt</v>
      </c>
      <c r="G10" s="55">
        <f>VLOOKUP(B10,'&gt;&gt; Ingrédient prix'!$B$3:$D$232,3,0)</f>
        <v>13.49</v>
      </c>
      <c r="H10" s="55">
        <f t="shared" si="0"/>
        <v>2.6980000000000004</v>
      </c>
      <c r="I10" s="32"/>
      <c r="J10" s="53"/>
      <c r="K10" s="53"/>
    </row>
    <row r="11" spans="1:11" ht="18" customHeight="1">
      <c r="A11" s="32"/>
      <c r="B11" s="158" t="s">
        <v>270</v>
      </c>
      <c r="C11" s="158"/>
      <c r="D11" s="136">
        <v>0.02</v>
      </c>
      <c r="E11" s="136"/>
      <c r="F11" s="44" t="e">
        <f>VLOOKUP(B11,'&gt;&gt; Ingrédient prix'!$B$3:$D$232,2,0)</f>
        <v>#N/A</v>
      </c>
      <c r="G11" s="55" t="e">
        <f>VLOOKUP(B11,'&gt;&gt; Ingrédient prix'!$B$3:$D$232,3,0)</f>
        <v>#N/A</v>
      </c>
      <c r="H11" s="55" t="e">
        <f t="shared" si="0"/>
        <v>#N/A</v>
      </c>
      <c r="I11" s="32"/>
      <c r="J11" s="53"/>
      <c r="K11" s="53"/>
    </row>
    <row r="12" spans="1:11" ht="18" customHeight="1">
      <c r="A12" s="32"/>
      <c r="B12" s="158" t="s">
        <v>8</v>
      </c>
      <c r="C12" s="158"/>
      <c r="D12" s="136">
        <v>0.02</v>
      </c>
      <c r="E12" s="136"/>
      <c r="F12" s="44" t="e">
        <f>VLOOKUP(B12,'&gt;&gt; Ingrédient prix'!$B$3:$D$232,2,0)</f>
        <v>#N/A</v>
      </c>
      <c r="G12" s="55" t="e">
        <f>VLOOKUP(B12,'&gt;&gt; Ingrédient prix'!$B$3:$D$232,3,0)</f>
        <v>#N/A</v>
      </c>
      <c r="H12" s="55" t="e">
        <f t="shared" si="0"/>
        <v>#N/A</v>
      </c>
      <c r="I12" s="32"/>
      <c r="J12" s="53"/>
      <c r="K12" s="53"/>
    </row>
    <row r="13" spans="1:11" ht="18" customHeight="1">
      <c r="A13" s="32"/>
      <c r="B13" s="158" t="s">
        <v>136</v>
      </c>
      <c r="C13" s="158"/>
      <c r="D13" s="136">
        <v>0</v>
      </c>
      <c r="E13" s="136"/>
      <c r="F13" s="44" t="e">
        <f>VLOOKUP(B13,'&gt;&gt; Ingrédient prix'!$B$3:$D$232,2,0)</f>
        <v>#N/A</v>
      </c>
      <c r="G13" s="55" t="e">
        <f>VLOOKUP(B13,'&gt;&gt; Ingrédient prix'!$B$3:$D$232,3,0)</f>
        <v>#N/A</v>
      </c>
      <c r="H13" s="55" t="e">
        <f t="shared" si="0"/>
        <v>#N/A</v>
      </c>
      <c r="I13" s="32"/>
      <c r="J13" s="53"/>
      <c r="K13" s="53"/>
    </row>
    <row r="14" spans="1:11" ht="18" customHeight="1">
      <c r="A14" s="32"/>
      <c r="B14" s="158" t="s">
        <v>136</v>
      </c>
      <c r="C14" s="158"/>
      <c r="D14" s="136">
        <v>0</v>
      </c>
      <c r="E14" s="136"/>
      <c r="F14" s="44" t="e">
        <f>VLOOKUP(B14,'&gt;&gt; Ingrédient prix'!$B$3:$D$232,2,0)</f>
        <v>#N/A</v>
      </c>
      <c r="G14" s="55" t="e">
        <f>VLOOKUP(B14,'&gt;&gt; Ingrédient prix'!$B$3:$D$232,3,0)</f>
        <v>#N/A</v>
      </c>
      <c r="H14" s="55" t="e">
        <f t="shared" si="0"/>
        <v>#N/A</v>
      </c>
      <c r="I14" s="32"/>
      <c r="J14" s="53"/>
      <c r="K14" s="53"/>
    </row>
    <row r="15" spans="1:11" ht="32" customHeight="1">
      <c r="A15" s="53"/>
      <c r="B15" s="53"/>
      <c r="C15" s="53"/>
      <c r="D15" s="71"/>
      <c r="E15" s="71"/>
      <c r="F15" s="71"/>
      <c r="G15" s="53"/>
      <c r="H15" s="53"/>
      <c r="I15" s="53"/>
      <c r="J15" s="53"/>
      <c r="K15" s="53"/>
    </row>
    <row r="16" spans="1:11" ht="32" customHeight="1">
      <c r="A16" s="154" t="s">
        <v>301</v>
      </c>
      <c r="B16" s="154"/>
      <c r="C16" s="154"/>
      <c r="D16" s="154"/>
      <c r="E16" s="154"/>
      <c r="F16" s="154"/>
      <c r="G16" s="154"/>
      <c r="H16" s="154"/>
      <c r="I16" s="154"/>
      <c r="J16" s="53"/>
      <c r="K16" s="53"/>
    </row>
    <row r="17" spans="1:11" ht="20" customHeight="1">
      <c r="A17" s="56" t="s">
        <v>24</v>
      </c>
      <c r="B17" s="151" t="s">
        <v>263</v>
      </c>
      <c r="C17" s="151"/>
      <c r="D17" s="151"/>
      <c r="E17" s="151"/>
      <c r="F17" s="151"/>
      <c r="G17" s="151"/>
      <c r="H17" s="151"/>
      <c r="I17" s="151"/>
      <c r="J17" s="53"/>
      <c r="K17" s="53"/>
    </row>
    <row r="18" spans="1:11" ht="20" customHeight="1">
      <c r="A18" s="56" t="s">
        <v>25</v>
      </c>
      <c r="B18" s="151" t="s">
        <v>262</v>
      </c>
      <c r="C18" s="151"/>
      <c r="D18" s="151"/>
      <c r="E18" s="151"/>
      <c r="F18" s="151"/>
      <c r="G18" s="151"/>
      <c r="H18" s="151"/>
      <c r="I18" s="151"/>
      <c r="J18" s="53"/>
      <c r="K18" s="53"/>
    </row>
    <row r="19" spans="1:11" ht="20" customHeight="1">
      <c r="A19" s="56" t="s">
        <v>26</v>
      </c>
      <c r="B19" s="151" t="s">
        <v>264</v>
      </c>
      <c r="C19" s="151"/>
      <c r="D19" s="151"/>
      <c r="E19" s="151"/>
      <c r="F19" s="151"/>
      <c r="G19" s="151"/>
      <c r="H19" s="151"/>
      <c r="I19" s="151"/>
      <c r="J19" s="53"/>
      <c r="K19" s="53"/>
    </row>
    <row r="20" spans="1:11" ht="20" customHeight="1">
      <c r="A20" s="56" t="s">
        <v>27</v>
      </c>
      <c r="B20" s="151" t="s">
        <v>265</v>
      </c>
      <c r="C20" s="151"/>
      <c r="D20" s="151"/>
      <c r="E20" s="151"/>
      <c r="F20" s="151"/>
      <c r="G20" s="151"/>
      <c r="H20" s="151"/>
      <c r="I20" s="151"/>
      <c r="J20" s="53"/>
      <c r="K20" s="53"/>
    </row>
    <row r="21" spans="1:11" ht="20" customHeight="1">
      <c r="A21" s="56" t="s">
        <v>28</v>
      </c>
      <c r="B21" s="151" t="s">
        <v>266</v>
      </c>
      <c r="C21" s="151"/>
      <c r="D21" s="151"/>
      <c r="E21" s="151"/>
      <c r="F21" s="151"/>
      <c r="G21" s="151"/>
      <c r="H21" s="151"/>
      <c r="I21" s="151"/>
      <c r="J21" s="53"/>
      <c r="K21" s="53"/>
    </row>
    <row r="22" spans="1:11" ht="20" customHeight="1">
      <c r="A22" s="56" t="s">
        <v>29</v>
      </c>
      <c r="B22" s="151" t="s">
        <v>267</v>
      </c>
      <c r="C22" s="151"/>
      <c r="D22" s="151"/>
      <c r="E22" s="151"/>
      <c r="F22" s="151"/>
      <c r="G22" s="151"/>
      <c r="H22" s="151"/>
      <c r="I22" s="151"/>
      <c r="J22" s="53"/>
      <c r="K22" s="53"/>
    </row>
    <row r="23" spans="1:11" ht="20" customHeight="1">
      <c r="A23" s="56"/>
      <c r="B23" s="151"/>
      <c r="C23" s="151"/>
      <c r="D23" s="151"/>
      <c r="E23" s="151"/>
      <c r="F23" s="151"/>
      <c r="G23" s="151"/>
      <c r="H23" s="151"/>
      <c r="I23" s="151"/>
      <c r="J23" s="53"/>
      <c r="K23" s="53"/>
    </row>
    <row r="24" spans="1:11" ht="20" customHeight="1">
      <c r="A24" s="57"/>
      <c r="B24" s="151"/>
      <c r="C24" s="151"/>
      <c r="D24" s="151"/>
      <c r="E24" s="151"/>
      <c r="F24" s="151"/>
      <c r="G24" s="151"/>
      <c r="H24" s="151"/>
      <c r="I24" s="151"/>
      <c r="J24" s="53"/>
      <c r="K24" s="53"/>
    </row>
    <row r="25" spans="1:11" ht="27" customHeight="1">
      <c r="A25" s="58"/>
      <c r="B25" s="153"/>
      <c r="C25" s="153"/>
      <c r="D25" s="153"/>
      <c r="E25" s="153"/>
      <c r="F25" s="153"/>
      <c r="G25" s="153"/>
      <c r="H25" s="153"/>
      <c r="I25" s="153"/>
      <c r="J25" s="53"/>
      <c r="K25" s="53"/>
    </row>
    <row r="26" spans="1:11" ht="18" customHeight="1">
      <c r="A26" s="32"/>
      <c r="B26" s="47" t="s">
        <v>305</v>
      </c>
      <c r="C26" s="59"/>
      <c r="D26" s="60"/>
      <c r="E26" s="60"/>
      <c r="F26" s="32"/>
      <c r="G26" s="140" t="s">
        <v>306</v>
      </c>
      <c r="H26" s="150"/>
      <c r="I26" s="150"/>
      <c r="J26" s="53"/>
      <c r="K26" s="53"/>
    </row>
    <row r="27" spans="1:11" ht="18" customHeight="1">
      <c r="A27" s="32"/>
      <c r="B27" s="32" t="s">
        <v>33</v>
      </c>
      <c r="C27" s="32"/>
      <c r="D27" s="32"/>
      <c r="E27" s="50">
        <v>5</v>
      </c>
      <c r="F27" s="32"/>
      <c r="G27" s="49" t="s">
        <v>33</v>
      </c>
      <c r="H27" s="49"/>
      <c r="I27" s="61">
        <f>E27</f>
        <v>5</v>
      </c>
      <c r="J27" s="53"/>
      <c r="K27" s="53"/>
    </row>
    <row r="28" spans="1:11" ht="18" customHeight="1">
      <c r="A28" s="32"/>
      <c r="B28" s="32" t="s">
        <v>65</v>
      </c>
      <c r="C28" s="32"/>
      <c r="D28" s="32"/>
      <c r="E28" s="50" t="e">
        <f>SUM(H5:H14)</f>
        <v>#N/A</v>
      </c>
      <c r="F28" s="32"/>
      <c r="G28" s="49" t="s">
        <v>65</v>
      </c>
      <c r="H28" s="49"/>
      <c r="I28" s="61" t="e">
        <f>SUM(H5:H14)</f>
        <v>#N/A</v>
      </c>
      <c r="J28" s="53"/>
      <c r="K28" s="53"/>
    </row>
    <row r="29" spans="1:11" ht="18" customHeight="1">
      <c r="A29" s="35"/>
      <c r="B29" s="35" t="s">
        <v>32</v>
      </c>
      <c r="C29" s="35"/>
      <c r="D29" s="35"/>
      <c r="E29" s="63" t="e">
        <f>E28/(E27-E30)</f>
        <v>#N/A</v>
      </c>
      <c r="F29" s="32"/>
      <c r="G29" s="52" t="s">
        <v>32</v>
      </c>
      <c r="H29" s="52"/>
      <c r="I29" s="64" t="e">
        <f>+I28/(I27-I30)</f>
        <v>#N/A</v>
      </c>
      <c r="J29" s="53"/>
      <c r="K29" s="53"/>
    </row>
    <row r="30" spans="1:11" ht="18" customHeight="1">
      <c r="A30" s="32"/>
      <c r="B30" s="32" t="s">
        <v>20</v>
      </c>
      <c r="C30" s="32"/>
      <c r="D30" s="32"/>
      <c r="E30" s="50">
        <f>E27/106*6</f>
        <v>0.28301886792452835</v>
      </c>
      <c r="F30" s="32"/>
      <c r="G30" s="49" t="s">
        <v>20</v>
      </c>
      <c r="H30" s="49"/>
      <c r="I30" s="61">
        <f>I27/112*12</f>
        <v>0.5357142857142857</v>
      </c>
      <c r="J30" s="53"/>
      <c r="K30" s="53"/>
    </row>
    <row r="31" spans="1:11" ht="18" customHeight="1">
      <c r="A31" s="32"/>
      <c r="B31" s="32" t="s">
        <v>85</v>
      </c>
      <c r="C31" s="32"/>
      <c r="D31" s="32"/>
      <c r="E31" s="50" t="e">
        <f>E27-E28-E30</f>
        <v>#N/A</v>
      </c>
      <c r="F31" s="32"/>
      <c r="G31" s="49" t="s">
        <v>85</v>
      </c>
      <c r="H31" s="49"/>
      <c r="I31" s="65"/>
      <c r="J31" s="53"/>
      <c r="K31" s="53"/>
    </row>
    <row r="32" spans="1:11" ht="18" customHeight="1">
      <c r="A32" s="32"/>
      <c r="B32" s="81" t="s">
        <v>34</v>
      </c>
      <c r="C32" s="32"/>
      <c r="D32" s="32"/>
      <c r="E32" s="33">
        <v>6</v>
      </c>
      <c r="F32" s="32"/>
      <c r="G32" s="82" t="s">
        <v>35</v>
      </c>
      <c r="H32" s="49"/>
      <c r="I32" s="67">
        <v>12</v>
      </c>
      <c r="J32" s="53"/>
      <c r="K32" s="53"/>
    </row>
    <row r="33" spans="1:11" ht="18" customHeight="1">
      <c r="A33" s="32"/>
      <c r="B33" s="32"/>
      <c r="C33" s="32"/>
      <c r="D33" s="32"/>
      <c r="E33" s="32"/>
      <c r="F33" s="32"/>
      <c r="G33" s="32"/>
      <c r="H33" s="32"/>
      <c r="I33" s="32"/>
      <c r="J33" s="53"/>
      <c r="K33" s="53"/>
    </row>
    <row r="34" spans="1:11" ht="18" customHeight="1">
      <c r="A34" s="32"/>
      <c r="B34" s="54" t="s">
        <v>297</v>
      </c>
      <c r="C34" s="54"/>
      <c r="D34" s="54"/>
      <c r="E34" s="54"/>
      <c r="F34" s="32"/>
      <c r="G34" s="32"/>
      <c r="H34" s="32"/>
      <c r="I34" s="32"/>
      <c r="J34" s="53"/>
      <c r="K34" s="53"/>
    </row>
    <row r="35" spans="1:11" ht="18" customHeight="1">
      <c r="A35" s="53"/>
      <c r="B35" s="53"/>
      <c r="C35" s="53"/>
      <c r="D35" s="53"/>
      <c r="E35" s="53"/>
      <c r="F35" s="53"/>
      <c r="G35" s="53"/>
      <c r="H35" s="53"/>
      <c r="I35" s="53"/>
      <c r="J35" s="53"/>
      <c r="K35" s="53"/>
    </row>
    <row r="36" spans="1:11">
      <c r="A36" s="53"/>
      <c r="B36" s="53"/>
      <c r="C36" s="53"/>
      <c r="D36" s="53"/>
      <c r="E36" s="53"/>
      <c r="F36" s="53"/>
      <c r="G36" s="53"/>
      <c r="H36" s="53"/>
      <c r="I36" s="53"/>
      <c r="J36" s="53"/>
      <c r="K36" s="53"/>
    </row>
  </sheetData>
  <mergeCells count="35">
    <mergeCell ref="B4:C4"/>
    <mergeCell ref="D4:E4"/>
    <mergeCell ref="B5:C5"/>
    <mergeCell ref="D5:E5"/>
    <mergeCell ref="B6:C6"/>
    <mergeCell ref="D6:E6"/>
    <mergeCell ref="G26:I26"/>
    <mergeCell ref="A16:I16"/>
    <mergeCell ref="B17:I17"/>
    <mergeCell ref="B18:I18"/>
    <mergeCell ref="B19:I19"/>
    <mergeCell ref="B20:I20"/>
    <mergeCell ref="B25:I25"/>
    <mergeCell ref="B12:C12"/>
    <mergeCell ref="D12:E12"/>
    <mergeCell ref="B13:C13"/>
    <mergeCell ref="D13:E13"/>
    <mergeCell ref="B14:C14"/>
    <mergeCell ref="D14:E14"/>
    <mergeCell ref="J2:K2"/>
    <mergeCell ref="B22:I22"/>
    <mergeCell ref="B21:I21"/>
    <mergeCell ref="B23:I23"/>
    <mergeCell ref="B24:I24"/>
    <mergeCell ref="B11:C11"/>
    <mergeCell ref="D11:E11"/>
    <mergeCell ref="B7:C7"/>
    <mergeCell ref="D7:E7"/>
    <mergeCell ref="B8:C8"/>
    <mergeCell ref="D8:E8"/>
    <mergeCell ref="B9:C9"/>
    <mergeCell ref="D9:E9"/>
    <mergeCell ref="B10:C10"/>
    <mergeCell ref="D10:E10"/>
    <mergeCell ref="A2:I2"/>
  </mergeCells>
  <pageMargins left="0.7" right="0.7" top="0.75" bottom="0.75" header="0.3" footer="0.3"/>
  <pageSetup paperSize="9" orientation="portrait" verticalDpi="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F1E7DB-5C8C-4C62-A651-6B2FD842B560}">
  <sheetPr>
    <tabColor theme="4" tint="0.79998168889431442"/>
  </sheetPr>
  <dimension ref="A1:K41"/>
  <sheetViews>
    <sheetView showGridLines="0" zoomScaleNormal="100" workbookViewId="0">
      <selection activeCell="A23" sqref="A23"/>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3"/>
      <c r="B1" s="53"/>
      <c r="C1" s="53"/>
      <c r="D1" s="53"/>
      <c r="E1" s="53"/>
      <c r="F1" s="53"/>
      <c r="G1" s="53"/>
      <c r="H1" s="53"/>
      <c r="I1" s="53"/>
      <c r="J1" s="53"/>
      <c r="K1" s="53"/>
    </row>
    <row r="2" spans="1:11" ht="30" customHeight="1">
      <c r="A2" s="155" t="s">
        <v>303</v>
      </c>
      <c r="B2" s="155"/>
      <c r="C2" s="155"/>
      <c r="D2" s="155"/>
      <c r="E2" s="155"/>
      <c r="F2" s="155"/>
      <c r="G2" s="155"/>
      <c r="H2" s="155"/>
      <c r="I2" s="155"/>
      <c r="J2" s="147"/>
      <c r="K2" s="147"/>
    </row>
    <row r="3" spans="1:11">
      <c r="A3" s="53"/>
      <c r="B3" s="53"/>
      <c r="C3" s="53"/>
      <c r="D3" s="53"/>
      <c r="E3" s="53"/>
      <c r="F3" s="53"/>
      <c r="G3" s="53"/>
      <c r="H3" s="53"/>
      <c r="I3" s="53"/>
      <c r="J3" s="53"/>
      <c r="K3" s="53"/>
    </row>
    <row r="4" spans="1:11" ht="18" customHeight="1">
      <c r="A4" s="32"/>
      <c r="B4" s="139" t="s">
        <v>292</v>
      </c>
      <c r="C4" s="139"/>
      <c r="D4" s="145" t="s">
        <v>291</v>
      </c>
      <c r="E4" s="145"/>
      <c r="F4" s="42" t="s">
        <v>290</v>
      </c>
      <c r="G4" s="43" t="s">
        <v>289</v>
      </c>
      <c r="H4" s="43" t="s">
        <v>65</v>
      </c>
      <c r="I4" s="32"/>
      <c r="J4" s="53"/>
      <c r="K4" s="53"/>
    </row>
    <row r="5" spans="1:11" ht="18" customHeight="1">
      <c r="A5" s="32"/>
      <c r="B5" s="158" t="s">
        <v>214</v>
      </c>
      <c r="C5" s="158"/>
      <c r="D5" s="157">
        <v>1</v>
      </c>
      <c r="E5" s="157"/>
      <c r="F5" s="44" t="e">
        <f>VLOOKUP(B5,'&gt;&gt; Ingrédient prix'!$B$3:$D$232,2,0)</f>
        <v>#N/A</v>
      </c>
      <c r="G5" s="55" t="e">
        <f>VLOOKUP(B5,'&gt;&gt; Ingrédient prix'!$B$3:$D$232,3,0)</f>
        <v>#N/A</v>
      </c>
      <c r="H5" s="55" t="e">
        <f t="shared" ref="H5:H17" si="0">G5*D5</f>
        <v>#N/A</v>
      </c>
      <c r="I5" s="32"/>
      <c r="J5" s="53"/>
      <c r="K5" s="53"/>
    </row>
    <row r="6" spans="1:11" ht="18" customHeight="1">
      <c r="A6" s="32"/>
      <c r="B6" s="158" t="s">
        <v>256</v>
      </c>
      <c r="C6" s="158"/>
      <c r="D6" s="136">
        <v>0.02</v>
      </c>
      <c r="E6" s="136"/>
      <c r="F6" s="44" t="e">
        <f>VLOOKUP(B6,'&gt;&gt; Ingrédient prix'!$B$3:$D$232,2,0)</f>
        <v>#N/A</v>
      </c>
      <c r="G6" s="55" t="e">
        <f>VLOOKUP(B6,'&gt;&gt; Ingrédient prix'!$B$3:$D$232,3,0)</f>
        <v>#N/A</v>
      </c>
      <c r="H6" s="55" t="e">
        <f t="shared" si="0"/>
        <v>#N/A</v>
      </c>
      <c r="I6" s="32"/>
      <c r="J6" s="53"/>
      <c r="K6" s="53"/>
    </row>
    <row r="7" spans="1:11" ht="18" customHeight="1">
      <c r="A7" s="32"/>
      <c r="B7" s="158" t="s">
        <v>257</v>
      </c>
      <c r="C7" s="158"/>
      <c r="D7" s="136">
        <v>0.02</v>
      </c>
      <c r="E7" s="136"/>
      <c r="F7" s="44" t="e">
        <f>VLOOKUP(B7,'&gt;&gt; Ingrédient prix'!$B$3:$D$232,2,0)</f>
        <v>#N/A</v>
      </c>
      <c r="G7" s="55" t="e">
        <f>VLOOKUP(B7,'&gt;&gt; Ingrédient prix'!$B$3:$D$232,3,0)</f>
        <v>#N/A</v>
      </c>
      <c r="H7" s="55" t="e">
        <f t="shared" si="0"/>
        <v>#N/A</v>
      </c>
      <c r="I7" s="32"/>
      <c r="J7" s="53"/>
      <c r="K7" s="53"/>
    </row>
    <row r="8" spans="1:11" ht="18" customHeight="1">
      <c r="A8" s="32"/>
      <c r="B8" s="158" t="s">
        <v>252</v>
      </c>
      <c r="C8" s="158"/>
      <c r="D8" s="136">
        <v>1.4999999999999999E-2</v>
      </c>
      <c r="E8" s="136"/>
      <c r="F8" s="44" t="e">
        <f>VLOOKUP(B8,'&gt;&gt; Ingrédient prix'!$B$3:$D$232,2,0)</f>
        <v>#N/A</v>
      </c>
      <c r="G8" s="55" t="e">
        <f>VLOOKUP(B8,'&gt;&gt; Ingrédient prix'!$B$3:$D$232,3,0)</f>
        <v>#N/A</v>
      </c>
      <c r="H8" s="55" t="e">
        <f t="shared" si="0"/>
        <v>#N/A</v>
      </c>
      <c r="I8" s="32"/>
      <c r="J8" s="53"/>
      <c r="K8" s="53"/>
    </row>
    <row r="9" spans="1:11" ht="18" customHeight="1">
      <c r="A9" s="32"/>
      <c r="B9" s="158" t="s">
        <v>14</v>
      </c>
      <c r="C9" s="158"/>
      <c r="D9" s="136">
        <v>0.05</v>
      </c>
      <c r="E9" s="136"/>
      <c r="F9" s="44" t="e">
        <f>VLOOKUP(B9,'&gt;&gt; Ingrédient prix'!$B$3:$D$232,2,0)</f>
        <v>#N/A</v>
      </c>
      <c r="G9" s="55" t="e">
        <f>VLOOKUP(B9,'&gt;&gt; Ingrédient prix'!$B$3:$D$232,3,0)</f>
        <v>#N/A</v>
      </c>
      <c r="H9" s="55" t="e">
        <f t="shared" si="0"/>
        <v>#N/A</v>
      </c>
      <c r="I9" s="32"/>
      <c r="J9" s="53"/>
      <c r="K9" s="53"/>
    </row>
    <row r="10" spans="1:11" ht="18" customHeight="1">
      <c r="A10" s="32"/>
      <c r="B10" s="158" t="s">
        <v>253</v>
      </c>
      <c r="C10" s="158"/>
      <c r="D10" s="136">
        <v>2E-3</v>
      </c>
      <c r="E10" s="136"/>
      <c r="F10" s="44" t="e">
        <f>VLOOKUP(B10,'&gt;&gt; Ingrédient prix'!$B$3:$D$232,2,0)</f>
        <v>#N/A</v>
      </c>
      <c r="G10" s="55" t="e">
        <f>VLOOKUP(B10,'&gt;&gt; Ingrédient prix'!$B$3:$D$232,3,0)</f>
        <v>#N/A</v>
      </c>
      <c r="H10" s="55" t="e">
        <f t="shared" si="0"/>
        <v>#N/A</v>
      </c>
      <c r="I10" s="32"/>
      <c r="J10" s="53"/>
      <c r="K10" s="53"/>
    </row>
    <row r="11" spans="1:11" ht="18" customHeight="1">
      <c r="A11" s="32"/>
      <c r="B11" s="158" t="s">
        <v>254</v>
      </c>
      <c r="C11" s="158"/>
      <c r="D11" s="136">
        <v>5.0000000000000001E-3</v>
      </c>
      <c r="E11" s="136"/>
      <c r="F11" s="44" t="e">
        <f>VLOOKUP(B11,'&gt;&gt; Ingrédient prix'!$B$3:$D$232,2,0)</f>
        <v>#N/A</v>
      </c>
      <c r="G11" s="55" t="e">
        <f>VLOOKUP(B11,'&gt;&gt; Ingrédient prix'!$B$3:$D$232,3,0)</f>
        <v>#N/A</v>
      </c>
      <c r="H11" s="55" t="e">
        <f t="shared" si="0"/>
        <v>#N/A</v>
      </c>
      <c r="I11" s="32"/>
      <c r="J11" s="53"/>
      <c r="K11" s="53"/>
    </row>
    <row r="12" spans="1:11" ht="18" customHeight="1">
      <c r="A12" s="32"/>
      <c r="B12" s="158" t="s">
        <v>258</v>
      </c>
      <c r="C12" s="158"/>
      <c r="D12" s="136">
        <v>5.0000000000000001E-3</v>
      </c>
      <c r="E12" s="136"/>
      <c r="F12" s="44" t="e">
        <f>VLOOKUP(B12,'&gt;&gt; Ingrédient prix'!$B$3:$D$232,2,0)</f>
        <v>#N/A</v>
      </c>
      <c r="G12" s="55" t="e">
        <f>VLOOKUP(B12,'&gt;&gt; Ingrédient prix'!$B$3:$D$232,3,0)</f>
        <v>#N/A</v>
      </c>
      <c r="H12" s="55" t="e">
        <f t="shared" si="0"/>
        <v>#N/A</v>
      </c>
      <c r="I12" s="32"/>
      <c r="J12" s="53"/>
      <c r="K12" s="53"/>
    </row>
    <row r="13" spans="1:11" ht="18" customHeight="1">
      <c r="A13" s="32"/>
      <c r="B13" s="158" t="s">
        <v>255</v>
      </c>
      <c r="C13" s="158"/>
      <c r="D13" s="136">
        <v>0.03</v>
      </c>
      <c r="E13" s="136"/>
      <c r="F13" s="44" t="str">
        <f>VLOOKUP(B13,'&gt;&gt; Ingrédient prix'!$B$3:$D$232,2,0)</f>
        <v>kg</v>
      </c>
      <c r="G13" s="55">
        <f>VLOOKUP(B13,'&gt;&gt; Ingrédient prix'!$B$3:$D$232,3,0)</f>
        <v>1.97</v>
      </c>
      <c r="H13" s="55">
        <f t="shared" si="0"/>
        <v>5.91E-2</v>
      </c>
      <c r="I13" s="32"/>
      <c r="J13" s="53"/>
      <c r="K13" s="53"/>
    </row>
    <row r="14" spans="1:11" ht="18" customHeight="1">
      <c r="A14" s="32"/>
      <c r="B14" s="158" t="s">
        <v>259</v>
      </c>
      <c r="C14" s="158"/>
      <c r="D14" s="136">
        <v>2E-3</v>
      </c>
      <c r="E14" s="136"/>
      <c r="F14" s="44" t="e">
        <f>VLOOKUP(B14,'&gt;&gt; Ingrédient prix'!$B$3:$D$232,2,0)</f>
        <v>#N/A</v>
      </c>
      <c r="G14" s="55" t="e">
        <f>VLOOKUP(B14,'&gt;&gt; Ingrédient prix'!$B$3:$D$232,3,0)</f>
        <v>#N/A</v>
      </c>
      <c r="H14" s="55" t="e">
        <f t="shared" si="0"/>
        <v>#N/A</v>
      </c>
      <c r="I14" s="32"/>
      <c r="J14" s="53"/>
      <c r="K14" s="53"/>
    </row>
    <row r="15" spans="1:11" ht="18" customHeight="1">
      <c r="A15" s="32"/>
      <c r="B15" s="158" t="s">
        <v>8</v>
      </c>
      <c r="C15" s="158"/>
      <c r="D15" s="159">
        <v>0.05</v>
      </c>
      <c r="E15" s="159"/>
      <c r="F15" s="33" t="e">
        <f>VLOOKUP(B15,'&gt;&gt; Ingrédient prix'!$B$3:$D$232,2,0)</f>
        <v>#N/A</v>
      </c>
      <c r="G15" s="72" t="e">
        <f>VLOOKUP(B15,'&gt;&gt; Ingrédient prix'!$B$3:$D$232,3,0)</f>
        <v>#N/A</v>
      </c>
      <c r="H15" s="72" t="e">
        <f t="shared" si="0"/>
        <v>#N/A</v>
      </c>
      <c r="I15" s="32"/>
      <c r="J15" s="53"/>
      <c r="K15" s="53"/>
    </row>
    <row r="16" spans="1:11" ht="18" customHeight="1">
      <c r="A16" s="53"/>
      <c r="B16" s="158" t="s">
        <v>15</v>
      </c>
      <c r="C16" s="158"/>
      <c r="D16" s="159">
        <v>0.03</v>
      </c>
      <c r="E16" s="159"/>
      <c r="F16" s="33" t="e">
        <f>VLOOKUP(B16,'&gt;&gt; Ingrédient prix'!$B$3:$D$232,2,0)</f>
        <v>#N/A</v>
      </c>
      <c r="G16" s="72" t="e">
        <f>VLOOKUP(B16,'&gt;&gt; Ingrédient prix'!$B$3:$D$232,3,0)</f>
        <v>#N/A</v>
      </c>
      <c r="H16" s="72" t="e">
        <f t="shared" si="0"/>
        <v>#N/A</v>
      </c>
      <c r="I16" s="53"/>
      <c r="J16" s="53"/>
      <c r="K16" s="53"/>
    </row>
    <row r="17" spans="1:11" ht="18" customHeight="1">
      <c r="A17" s="53"/>
      <c r="B17" s="158" t="s">
        <v>260</v>
      </c>
      <c r="C17" s="158"/>
      <c r="D17" s="159">
        <v>0.03</v>
      </c>
      <c r="E17" s="159"/>
      <c r="F17" s="33" t="e">
        <f>VLOOKUP(B17,'&gt;&gt; Ingrédient prix'!$B$3:$D$232,2,0)</f>
        <v>#N/A</v>
      </c>
      <c r="G17" s="72" t="e">
        <f>VLOOKUP(B17,'&gt;&gt; Ingrédient prix'!$B$3:$D$232,3,0)</f>
        <v>#N/A</v>
      </c>
      <c r="H17" s="72" t="e">
        <f t="shared" si="0"/>
        <v>#N/A</v>
      </c>
      <c r="I17" s="53"/>
      <c r="J17" s="53"/>
      <c r="K17" s="53"/>
    </row>
    <row r="18" spans="1:11" ht="32" customHeight="1">
      <c r="A18" s="53"/>
      <c r="B18" s="53"/>
      <c r="C18" s="53"/>
      <c r="D18" s="71"/>
      <c r="E18" s="71"/>
      <c r="F18" s="71"/>
      <c r="G18" s="53"/>
      <c r="H18" s="53"/>
      <c r="I18" s="53"/>
      <c r="J18" s="53"/>
      <c r="K18" s="53"/>
    </row>
    <row r="19" spans="1:11" ht="32" customHeight="1">
      <c r="A19" s="154" t="s">
        <v>304</v>
      </c>
      <c r="B19" s="154"/>
      <c r="C19" s="154"/>
      <c r="D19" s="154"/>
      <c r="E19" s="154"/>
      <c r="F19" s="154"/>
      <c r="G19" s="154"/>
      <c r="H19" s="154"/>
      <c r="I19" s="154"/>
      <c r="J19" s="53"/>
      <c r="K19" s="53"/>
    </row>
    <row r="20" spans="1:11" ht="20" customHeight="1">
      <c r="A20" s="56" t="s">
        <v>24</v>
      </c>
      <c r="B20" s="151" t="s">
        <v>217</v>
      </c>
      <c r="C20" s="151"/>
      <c r="D20" s="151"/>
      <c r="E20" s="151"/>
      <c r="F20" s="151"/>
      <c r="G20" s="151"/>
      <c r="H20" s="151"/>
      <c r="I20" s="151"/>
      <c r="J20" s="53"/>
      <c r="K20" s="53"/>
    </row>
    <row r="21" spans="1:11" ht="20" customHeight="1">
      <c r="A21" s="56" t="s">
        <v>25</v>
      </c>
      <c r="B21" s="151" t="s">
        <v>247</v>
      </c>
      <c r="C21" s="151"/>
      <c r="D21" s="151"/>
      <c r="E21" s="151"/>
      <c r="F21" s="151"/>
      <c r="G21" s="151"/>
      <c r="H21" s="151"/>
      <c r="I21" s="151"/>
      <c r="J21" s="53"/>
      <c r="K21" s="53"/>
    </row>
    <row r="22" spans="1:11" ht="20" customHeight="1">
      <c r="A22" s="56" t="s">
        <v>26</v>
      </c>
      <c r="B22" s="151" t="s">
        <v>294</v>
      </c>
      <c r="C22" s="151"/>
      <c r="D22" s="151"/>
      <c r="E22" s="151"/>
      <c r="F22" s="151"/>
      <c r="G22" s="151"/>
      <c r="H22" s="151"/>
      <c r="I22" s="151"/>
      <c r="J22" s="53"/>
      <c r="K22" s="53"/>
    </row>
    <row r="23" spans="1:11" ht="20" customHeight="1">
      <c r="A23" s="56"/>
      <c r="B23" s="151" t="s">
        <v>293</v>
      </c>
      <c r="C23" s="151"/>
      <c r="D23" s="151"/>
      <c r="E23" s="151"/>
      <c r="F23" s="151"/>
      <c r="G23" s="151"/>
      <c r="H23" s="151"/>
      <c r="I23" s="151"/>
      <c r="J23" s="53"/>
      <c r="K23" s="53"/>
    </row>
    <row r="24" spans="1:11" ht="20" customHeight="1">
      <c r="A24" s="56" t="s">
        <v>27</v>
      </c>
      <c r="B24" s="151" t="s">
        <v>249</v>
      </c>
      <c r="C24" s="151"/>
      <c r="D24" s="151"/>
      <c r="E24" s="151"/>
      <c r="F24" s="151"/>
      <c r="G24" s="151"/>
      <c r="H24" s="151"/>
      <c r="I24" s="151"/>
      <c r="J24" s="53"/>
      <c r="K24" s="53"/>
    </row>
    <row r="25" spans="1:11" ht="20" customHeight="1">
      <c r="A25" s="56" t="s">
        <v>28</v>
      </c>
      <c r="B25" s="151" t="s">
        <v>250</v>
      </c>
      <c r="C25" s="151"/>
      <c r="D25" s="151"/>
      <c r="E25" s="151"/>
      <c r="F25" s="151"/>
      <c r="G25" s="151"/>
      <c r="H25" s="151"/>
      <c r="I25" s="151"/>
      <c r="J25" s="53"/>
      <c r="K25" s="53"/>
    </row>
    <row r="26" spans="1:11" ht="20" customHeight="1">
      <c r="A26" s="56" t="s">
        <v>29</v>
      </c>
      <c r="B26" s="151" t="s">
        <v>251</v>
      </c>
      <c r="C26" s="151"/>
      <c r="D26" s="151"/>
      <c r="E26" s="151"/>
      <c r="F26" s="151"/>
      <c r="G26" s="151"/>
      <c r="H26" s="151"/>
      <c r="I26" s="151"/>
      <c r="J26" s="53"/>
      <c r="K26" s="53"/>
    </row>
    <row r="27" spans="1:11" ht="20" customHeight="1">
      <c r="A27" s="57"/>
      <c r="B27" s="151"/>
      <c r="C27" s="151"/>
      <c r="D27" s="151"/>
      <c r="E27" s="151"/>
      <c r="F27" s="151"/>
      <c r="G27" s="151"/>
      <c r="H27" s="151"/>
      <c r="I27" s="151"/>
      <c r="J27" s="53"/>
      <c r="K27" s="53"/>
    </row>
    <row r="28" spans="1:11" ht="27" customHeight="1">
      <c r="A28" s="58"/>
      <c r="B28" s="153"/>
      <c r="C28" s="153"/>
      <c r="D28" s="153"/>
      <c r="E28" s="153"/>
      <c r="F28" s="153"/>
      <c r="G28" s="153"/>
      <c r="H28" s="153"/>
      <c r="I28" s="153"/>
      <c r="J28" s="53"/>
      <c r="K28" s="53"/>
    </row>
    <row r="29" spans="1:11" ht="18" customHeight="1">
      <c r="A29" s="32"/>
      <c r="B29" s="47" t="s">
        <v>305</v>
      </c>
      <c r="C29" s="59"/>
      <c r="D29" s="60"/>
      <c r="E29" s="60"/>
      <c r="F29" s="32"/>
      <c r="G29" s="140" t="s">
        <v>306</v>
      </c>
      <c r="H29" s="150"/>
      <c r="I29" s="150"/>
      <c r="J29" s="53"/>
      <c r="K29" s="53"/>
    </row>
    <row r="30" spans="1:11" ht="18" customHeight="1">
      <c r="A30" s="32"/>
      <c r="B30" s="32" t="s">
        <v>33</v>
      </c>
      <c r="C30" s="32"/>
      <c r="D30" s="32"/>
      <c r="E30" s="50">
        <v>4.5</v>
      </c>
      <c r="F30" s="32"/>
      <c r="G30" s="49" t="s">
        <v>33</v>
      </c>
      <c r="H30" s="49"/>
      <c r="I30" s="61">
        <f>E30</f>
        <v>4.5</v>
      </c>
      <c r="J30" s="53"/>
      <c r="K30" s="53"/>
    </row>
    <row r="31" spans="1:11" ht="18" customHeight="1">
      <c r="A31" s="32"/>
      <c r="B31" s="32" t="s">
        <v>65</v>
      </c>
      <c r="C31" s="32"/>
      <c r="D31" s="32"/>
      <c r="E31" s="50" t="e">
        <f>SUM(H5:H17)</f>
        <v>#N/A</v>
      </c>
      <c r="F31" s="32"/>
      <c r="G31" s="49" t="s">
        <v>65</v>
      </c>
      <c r="H31" s="49"/>
      <c r="I31" s="61" t="e">
        <f>SUM(H5:H17)</f>
        <v>#N/A</v>
      </c>
      <c r="J31" s="53"/>
      <c r="K31" s="53"/>
    </row>
    <row r="32" spans="1:11" ht="18" customHeight="1">
      <c r="A32" s="35"/>
      <c r="B32" s="35" t="s">
        <v>32</v>
      </c>
      <c r="C32" s="35"/>
      <c r="D32" s="35"/>
      <c r="E32" s="63" t="e">
        <f>E31/(E30-E33)</f>
        <v>#N/A</v>
      </c>
      <c r="F32" s="32"/>
      <c r="G32" s="52" t="s">
        <v>32</v>
      </c>
      <c r="H32" s="52"/>
      <c r="I32" s="64" t="e">
        <f>+I31/(I30-I33)</f>
        <v>#N/A</v>
      </c>
      <c r="J32" s="53"/>
      <c r="K32" s="53"/>
    </row>
    <row r="33" spans="1:11" ht="18" customHeight="1">
      <c r="A33" s="32"/>
      <c r="B33" s="32" t="s">
        <v>20</v>
      </c>
      <c r="C33" s="32"/>
      <c r="D33" s="32"/>
      <c r="E33" s="50">
        <f>E30/106*6</f>
        <v>0.25471698113207547</v>
      </c>
      <c r="F33" s="32"/>
      <c r="G33" s="49" t="s">
        <v>20</v>
      </c>
      <c r="H33" s="49"/>
      <c r="I33" s="61">
        <f>I30/112*12</f>
        <v>0.48214285714285721</v>
      </c>
      <c r="J33" s="53"/>
      <c r="K33" s="53"/>
    </row>
    <row r="34" spans="1:11" ht="18" customHeight="1">
      <c r="A34" s="32"/>
      <c r="B34" s="32" t="s">
        <v>85</v>
      </c>
      <c r="C34" s="32"/>
      <c r="D34" s="32"/>
      <c r="E34" s="50" t="e">
        <f>E30-E31-E33</f>
        <v>#N/A</v>
      </c>
      <c r="F34" s="32"/>
      <c r="G34" s="49" t="s">
        <v>85</v>
      </c>
      <c r="H34" s="49"/>
      <c r="I34" s="65"/>
      <c r="J34" s="53"/>
      <c r="K34" s="53"/>
    </row>
    <row r="35" spans="1:11" ht="18" customHeight="1">
      <c r="A35" s="32"/>
      <c r="B35" s="81" t="s">
        <v>34</v>
      </c>
      <c r="C35" s="32"/>
      <c r="D35" s="32"/>
      <c r="E35" s="33">
        <v>6</v>
      </c>
      <c r="F35" s="32"/>
      <c r="G35" s="82" t="s">
        <v>35</v>
      </c>
      <c r="H35" s="49"/>
      <c r="I35" s="67">
        <v>12</v>
      </c>
      <c r="J35" s="53"/>
      <c r="K35" s="53"/>
    </row>
    <row r="36" spans="1:11" ht="18" customHeight="1">
      <c r="A36" s="32"/>
      <c r="B36" s="32"/>
      <c r="C36" s="32"/>
      <c r="D36" s="32"/>
      <c r="E36" s="32"/>
      <c r="F36" s="32"/>
      <c r="G36" s="32"/>
      <c r="H36" s="32"/>
      <c r="I36" s="32"/>
      <c r="J36" s="53"/>
      <c r="K36" s="53"/>
    </row>
    <row r="37" spans="1:11" ht="18" customHeight="1">
      <c r="A37" s="32"/>
      <c r="B37" s="54" t="s">
        <v>297</v>
      </c>
      <c r="C37" s="54"/>
      <c r="D37" s="54"/>
      <c r="E37" s="54"/>
      <c r="F37" s="32"/>
      <c r="G37" s="32"/>
      <c r="H37" s="32"/>
      <c r="I37" s="32"/>
      <c r="J37" s="53"/>
      <c r="K37" s="53"/>
    </row>
    <row r="38" spans="1:11" ht="18" customHeight="1">
      <c r="A38" s="53"/>
      <c r="B38" s="53"/>
      <c r="C38" s="53"/>
      <c r="D38" s="53"/>
      <c r="E38" s="53"/>
      <c r="F38" s="53"/>
      <c r="G38" s="53"/>
      <c r="H38" s="53"/>
      <c r="I38" s="53"/>
      <c r="J38" s="53"/>
      <c r="K38" s="53"/>
    </row>
    <row r="39" spans="1:11">
      <c r="A39" s="53"/>
      <c r="B39" s="53"/>
      <c r="C39" s="53"/>
      <c r="D39" s="53"/>
      <c r="E39" s="53"/>
      <c r="F39" s="53"/>
      <c r="G39" s="53"/>
      <c r="H39" s="53"/>
      <c r="I39" s="53"/>
      <c r="J39" s="53"/>
      <c r="K39" s="53"/>
    </row>
    <row r="40" spans="1:11">
      <c r="A40" s="53"/>
      <c r="B40" s="53"/>
      <c r="C40" s="53"/>
      <c r="D40" s="53"/>
      <c r="E40" s="53"/>
      <c r="F40" s="53"/>
      <c r="G40" s="53"/>
      <c r="H40" s="53"/>
      <c r="I40" s="53"/>
      <c r="J40" s="53"/>
      <c r="K40" s="53"/>
    </row>
    <row r="41" spans="1:11">
      <c r="A41" s="53"/>
      <c r="B41" s="53"/>
      <c r="C41" s="53"/>
      <c r="D41" s="53"/>
      <c r="E41" s="53"/>
      <c r="F41" s="53"/>
      <c r="G41" s="53"/>
      <c r="H41" s="53"/>
      <c r="I41" s="53"/>
      <c r="J41" s="53"/>
      <c r="K41" s="53"/>
    </row>
  </sheetData>
  <mergeCells count="41">
    <mergeCell ref="D8:E8"/>
    <mergeCell ref="B13:C13"/>
    <mergeCell ref="D13:E13"/>
    <mergeCell ref="A2:I2"/>
    <mergeCell ref="B4:C4"/>
    <mergeCell ref="D4:E4"/>
    <mergeCell ref="B5:C5"/>
    <mergeCell ref="D5:E5"/>
    <mergeCell ref="B6:C6"/>
    <mergeCell ref="D6:E6"/>
    <mergeCell ref="B23:I23"/>
    <mergeCell ref="B24:I24"/>
    <mergeCell ref="B14:C14"/>
    <mergeCell ref="D14:E14"/>
    <mergeCell ref="B9:C9"/>
    <mergeCell ref="D9:E9"/>
    <mergeCell ref="B10:C10"/>
    <mergeCell ref="D10:E10"/>
    <mergeCell ref="B11:C11"/>
    <mergeCell ref="D11:E11"/>
    <mergeCell ref="G29:I29"/>
    <mergeCell ref="B25:I25"/>
    <mergeCell ref="B26:I26"/>
    <mergeCell ref="B27:I27"/>
    <mergeCell ref="B28:I28"/>
    <mergeCell ref="J2:K2"/>
    <mergeCell ref="B22:I22"/>
    <mergeCell ref="B15:C15"/>
    <mergeCell ref="B16:C16"/>
    <mergeCell ref="B17:C17"/>
    <mergeCell ref="D15:E15"/>
    <mergeCell ref="D16:E16"/>
    <mergeCell ref="D17:E17"/>
    <mergeCell ref="B12:C12"/>
    <mergeCell ref="D12:E12"/>
    <mergeCell ref="A19:I19"/>
    <mergeCell ref="B20:I20"/>
    <mergeCell ref="B21:I21"/>
    <mergeCell ref="B7:C7"/>
    <mergeCell ref="D7:E7"/>
    <mergeCell ref="B8:C8"/>
  </mergeCells>
  <pageMargins left="0.7" right="0.7" top="0.75" bottom="0.75" header="0.3" footer="0.3"/>
  <pageSetup paperSize="9" orientation="portrait" verticalDpi="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C98313-6E34-4077-8541-D4F825B77DAC}">
  <sheetPr>
    <tabColor theme="6" tint="0.79998168889431442"/>
  </sheetPr>
  <dimension ref="A1:K35"/>
  <sheetViews>
    <sheetView showGridLines="0" showRowColHeaders="0" topLeftCell="A6" zoomScaleNormal="100" workbookViewId="0">
      <selection activeCell="G32" activeCellId="1" sqref="B32 G32"/>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3"/>
      <c r="B1" s="53"/>
      <c r="C1" s="53"/>
      <c r="D1" s="53"/>
      <c r="E1" s="53"/>
      <c r="F1" s="53"/>
      <c r="G1" s="53"/>
      <c r="H1" s="53"/>
      <c r="I1" s="53"/>
      <c r="J1" s="53"/>
      <c r="K1" s="53"/>
    </row>
    <row r="2" spans="1:11" ht="30" customHeight="1">
      <c r="A2" s="162" t="s">
        <v>307</v>
      </c>
      <c r="B2" s="163"/>
      <c r="C2" s="163"/>
      <c r="D2" s="163"/>
      <c r="E2" s="163"/>
      <c r="F2" s="163"/>
      <c r="G2" s="163"/>
      <c r="H2" s="163"/>
      <c r="I2" s="163"/>
      <c r="J2" s="160"/>
      <c r="K2" s="160"/>
    </row>
    <row r="3" spans="1:11">
      <c r="A3" s="53"/>
      <c r="B3" s="53"/>
      <c r="C3" s="53"/>
      <c r="D3" s="53"/>
      <c r="E3" s="53"/>
      <c r="F3" s="53"/>
      <c r="G3" s="53"/>
      <c r="H3" s="53"/>
      <c r="I3" s="53"/>
      <c r="J3" s="53"/>
      <c r="K3" s="53"/>
    </row>
    <row r="4" spans="1:11" ht="18" customHeight="1">
      <c r="A4" s="32"/>
      <c r="B4" s="139" t="s">
        <v>292</v>
      </c>
      <c r="C4" s="139"/>
      <c r="D4" s="145" t="s">
        <v>291</v>
      </c>
      <c r="E4" s="145"/>
      <c r="F4" s="42" t="s">
        <v>290</v>
      </c>
      <c r="G4" s="43" t="s">
        <v>289</v>
      </c>
      <c r="H4" s="43" t="s">
        <v>65</v>
      </c>
      <c r="I4" s="32"/>
      <c r="J4" s="53"/>
      <c r="K4" s="53"/>
    </row>
    <row r="5" spans="1:11" ht="18" customHeight="1">
      <c r="A5" s="32"/>
      <c r="B5" s="135" t="s">
        <v>214</v>
      </c>
      <c r="C5" s="135"/>
      <c r="D5" s="136">
        <v>1</v>
      </c>
      <c r="E5" s="136"/>
      <c r="F5" s="44" t="e">
        <f>VLOOKUP(B5,'&gt;&gt; Ingrédient prix'!$B$3:$D$232,2,0)</f>
        <v>#N/A</v>
      </c>
      <c r="G5" s="45" t="e">
        <f>VLOOKUP(B5,'&gt;&gt; Ingrédient prix'!$B$3:$D$232,3,0)</f>
        <v>#N/A</v>
      </c>
      <c r="H5" s="45" t="e">
        <f t="shared" ref="H5:H14" si="0">G5*D5</f>
        <v>#N/A</v>
      </c>
      <c r="I5" s="32"/>
      <c r="J5" s="53"/>
      <c r="K5" s="53"/>
    </row>
    <row r="6" spans="1:11" ht="18" customHeight="1">
      <c r="A6" s="32"/>
      <c r="B6" s="135" t="s">
        <v>234</v>
      </c>
      <c r="C6" s="135"/>
      <c r="D6" s="136">
        <v>0.14000000000000001</v>
      </c>
      <c r="E6" s="136"/>
      <c r="F6" s="44" t="e">
        <f>VLOOKUP(B6,'&gt;&gt; Ingrédient prix'!$B$3:$D$232,2,0)</f>
        <v>#N/A</v>
      </c>
      <c r="G6" s="45" t="e">
        <f>VLOOKUP(B6,'&gt;&gt; Ingrédient prix'!$B$3:$D$232,3,0)</f>
        <v>#N/A</v>
      </c>
      <c r="H6" s="45" t="e">
        <f t="shared" si="0"/>
        <v>#N/A</v>
      </c>
      <c r="I6" s="32"/>
      <c r="J6" s="53"/>
      <c r="K6" s="53"/>
    </row>
    <row r="7" spans="1:11" ht="18" customHeight="1">
      <c r="A7" s="32"/>
      <c r="B7" s="135" t="s">
        <v>103</v>
      </c>
      <c r="C7" s="135"/>
      <c r="D7" s="136">
        <v>0.2</v>
      </c>
      <c r="E7" s="136"/>
      <c r="F7" s="44" t="e">
        <f>VLOOKUP(B7,'&gt;&gt; Ingrédient prix'!$B$3:$D$232,2,0)</f>
        <v>#N/A</v>
      </c>
      <c r="G7" s="45" t="e">
        <f>VLOOKUP(B7,'&gt;&gt; Ingrédient prix'!$B$3:$D$232,3,0)</f>
        <v>#N/A</v>
      </c>
      <c r="H7" s="45" t="e">
        <f t="shared" si="0"/>
        <v>#N/A</v>
      </c>
      <c r="I7" s="32"/>
      <c r="J7" s="53"/>
      <c r="K7" s="53"/>
    </row>
    <row r="8" spans="1:11" ht="18" customHeight="1">
      <c r="A8" s="32"/>
      <c r="B8" s="135" t="s">
        <v>274</v>
      </c>
      <c r="C8" s="135"/>
      <c r="D8" s="136">
        <v>0.02</v>
      </c>
      <c r="E8" s="136"/>
      <c r="F8" s="44" t="e">
        <f>VLOOKUP(B8,'&gt;&gt; Ingrédient prix'!$B$3:$D$232,2,0)</f>
        <v>#N/A</v>
      </c>
      <c r="G8" s="45" t="e">
        <f>VLOOKUP(B8,'&gt;&gt; Ingrédient prix'!$B$3:$D$232,3,0)</f>
        <v>#N/A</v>
      </c>
      <c r="H8" s="45" t="e">
        <f t="shared" si="0"/>
        <v>#N/A</v>
      </c>
      <c r="I8" s="32"/>
      <c r="J8" s="53"/>
      <c r="K8" s="53"/>
    </row>
    <row r="9" spans="1:11" ht="18" customHeight="1">
      <c r="A9" s="32"/>
      <c r="B9" s="135" t="s">
        <v>275</v>
      </c>
      <c r="C9" s="135"/>
      <c r="D9" s="136">
        <v>2E-3</v>
      </c>
      <c r="E9" s="136"/>
      <c r="F9" s="44" t="e">
        <f>VLOOKUP(B9,'&gt;&gt; Ingrédient prix'!$B$3:$D$232,2,0)</f>
        <v>#N/A</v>
      </c>
      <c r="G9" s="45" t="e">
        <f>VLOOKUP(B9,'&gt;&gt; Ingrédient prix'!$B$3:$D$232,3,0)</f>
        <v>#N/A</v>
      </c>
      <c r="H9" s="45" t="e">
        <f t="shared" si="0"/>
        <v>#N/A</v>
      </c>
      <c r="I9" s="32"/>
      <c r="J9" s="53"/>
      <c r="K9" s="53"/>
    </row>
    <row r="10" spans="1:11" ht="18" customHeight="1">
      <c r="A10" s="32"/>
      <c r="B10" s="135" t="s">
        <v>136</v>
      </c>
      <c r="C10" s="135"/>
      <c r="D10" s="136">
        <v>0</v>
      </c>
      <c r="E10" s="136"/>
      <c r="F10" s="44" t="e">
        <f>VLOOKUP(B10,'&gt;&gt; Ingrédient prix'!$B$3:$D$232,2,0)</f>
        <v>#N/A</v>
      </c>
      <c r="G10" s="45" t="e">
        <f>VLOOKUP(B10,'&gt;&gt; Ingrédient prix'!$B$3:$D$232,3,0)</f>
        <v>#N/A</v>
      </c>
      <c r="H10" s="45" t="e">
        <f t="shared" si="0"/>
        <v>#N/A</v>
      </c>
      <c r="I10" s="32"/>
      <c r="J10" s="53"/>
      <c r="K10" s="53"/>
    </row>
    <row r="11" spans="1:11" ht="18" customHeight="1">
      <c r="A11" s="32"/>
      <c r="B11" s="135" t="s">
        <v>136</v>
      </c>
      <c r="C11" s="135"/>
      <c r="D11" s="136">
        <v>0</v>
      </c>
      <c r="E11" s="136"/>
      <c r="F11" s="44" t="e">
        <f>VLOOKUP(B11,'&gt;&gt; Ingrédient prix'!$B$3:$D$232,2,0)</f>
        <v>#N/A</v>
      </c>
      <c r="G11" s="45" t="e">
        <f>VLOOKUP(B11,'&gt;&gt; Ingrédient prix'!$B$3:$D$232,3,0)</f>
        <v>#N/A</v>
      </c>
      <c r="H11" s="45" t="e">
        <f t="shared" si="0"/>
        <v>#N/A</v>
      </c>
      <c r="I11" s="32"/>
      <c r="J11" s="53"/>
      <c r="K11" s="53"/>
    </row>
    <row r="12" spans="1:11" ht="18" customHeight="1">
      <c r="A12" s="32"/>
      <c r="B12" s="135" t="s">
        <v>136</v>
      </c>
      <c r="C12" s="135"/>
      <c r="D12" s="136">
        <v>0</v>
      </c>
      <c r="E12" s="136"/>
      <c r="F12" s="44" t="e">
        <f>VLOOKUP(B12,'&gt;&gt; Ingrédient prix'!$B$3:$D$232,2,0)</f>
        <v>#N/A</v>
      </c>
      <c r="G12" s="45" t="e">
        <f>VLOOKUP(B12,'&gt;&gt; Ingrédient prix'!$B$3:$D$232,3,0)</f>
        <v>#N/A</v>
      </c>
      <c r="H12" s="45" t="e">
        <f t="shared" si="0"/>
        <v>#N/A</v>
      </c>
      <c r="I12" s="32"/>
      <c r="J12" s="53"/>
      <c r="K12" s="53"/>
    </row>
    <row r="13" spans="1:11" ht="18" customHeight="1">
      <c r="A13" s="32"/>
      <c r="B13" s="135" t="s">
        <v>136</v>
      </c>
      <c r="C13" s="135"/>
      <c r="D13" s="136">
        <v>0</v>
      </c>
      <c r="E13" s="136"/>
      <c r="F13" s="44" t="e">
        <f>VLOOKUP(B13,'&gt;&gt; Ingrédient prix'!$B$3:$D$232,2,0)</f>
        <v>#N/A</v>
      </c>
      <c r="G13" s="45" t="e">
        <f>VLOOKUP(B13,'&gt;&gt; Ingrédient prix'!$B$3:$D$232,3,0)</f>
        <v>#N/A</v>
      </c>
      <c r="H13" s="45" t="e">
        <f t="shared" si="0"/>
        <v>#N/A</v>
      </c>
      <c r="I13" s="32"/>
      <c r="J13" s="53"/>
      <c r="K13" s="53"/>
    </row>
    <row r="14" spans="1:11" ht="18" customHeight="1">
      <c r="A14" s="32"/>
      <c r="B14" s="135" t="s">
        <v>136</v>
      </c>
      <c r="C14" s="135"/>
      <c r="D14" s="136">
        <v>0</v>
      </c>
      <c r="E14" s="136"/>
      <c r="F14" s="44" t="e">
        <f>VLOOKUP(B14,'&gt;&gt; Ingrédient prix'!$B$3:$D$232,2,0)</f>
        <v>#N/A</v>
      </c>
      <c r="G14" s="45" t="e">
        <f>VLOOKUP(B14,'&gt;&gt; Ingrédient prix'!$B$3:$D$232,3,0)</f>
        <v>#N/A</v>
      </c>
      <c r="H14" s="45" t="e">
        <f t="shared" si="0"/>
        <v>#N/A</v>
      </c>
      <c r="I14" s="32"/>
      <c r="J14" s="53"/>
      <c r="K14" s="53"/>
    </row>
    <row r="15" spans="1:11" ht="32" customHeight="1">
      <c r="A15" s="32"/>
      <c r="B15" s="32"/>
      <c r="C15" s="32"/>
      <c r="D15" s="32"/>
      <c r="E15" s="32"/>
      <c r="F15" s="32"/>
      <c r="G15" s="32"/>
      <c r="H15" s="32"/>
      <c r="I15" s="32"/>
      <c r="J15" s="53"/>
      <c r="K15" s="53"/>
    </row>
    <row r="16" spans="1:11" ht="32" customHeight="1">
      <c r="A16" s="133" t="s">
        <v>295</v>
      </c>
      <c r="B16" s="161"/>
      <c r="C16" s="161"/>
      <c r="D16" s="161"/>
      <c r="E16" s="161"/>
      <c r="F16" s="161"/>
      <c r="G16" s="161"/>
      <c r="H16" s="161"/>
      <c r="I16" s="161"/>
      <c r="J16" s="53"/>
      <c r="K16" s="53"/>
    </row>
    <row r="17" spans="1:11" ht="20" customHeight="1">
      <c r="A17" s="46" t="s">
        <v>24</v>
      </c>
      <c r="B17" s="142" t="s">
        <v>217</v>
      </c>
      <c r="C17" s="142"/>
      <c r="D17" s="142"/>
      <c r="E17" s="142"/>
      <c r="F17" s="142"/>
      <c r="G17" s="142"/>
      <c r="H17" s="142"/>
      <c r="I17" s="142"/>
      <c r="J17" s="53"/>
      <c r="K17" s="53"/>
    </row>
    <row r="18" spans="1:11" ht="20" customHeight="1">
      <c r="A18" s="46" t="s">
        <v>25</v>
      </c>
      <c r="B18" s="142" t="s">
        <v>229</v>
      </c>
      <c r="C18" s="142"/>
      <c r="D18" s="142"/>
      <c r="E18" s="142"/>
      <c r="F18" s="142"/>
      <c r="G18" s="142"/>
      <c r="H18" s="142"/>
      <c r="I18" s="142"/>
      <c r="J18" s="53"/>
      <c r="K18" s="53"/>
    </row>
    <row r="19" spans="1:11" ht="20" customHeight="1">
      <c r="A19" s="46" t="s">
        <v>26</v>
      </c>
      <c r="B19" s="142" t="s">
        <v>230</v>
      </c>
      <c r="C19" s="142"/>
      <c r="D19" s="142"/>
      <c r="E19" s="142"/>
      <c r="F19" s="142"/>
      <c r="G19" s="142"/>
      <c r="H19" s="142"/>
      <c r="I19" s="142"/>
      <c r="J19" s="53"/>
      <c r="K19" s="53"/>
    </row>
    <row r="20" spans="1:11" ht="20" customHeight="1">
      <c r="A20" s="46" t="s">
        <v>27</v>
      </c>
      <c r="B20" s="142" t="s">
        <v>231</v>
      </c>
      <c r="C20" s="142"/>
      <c r="D20" s="142"/>
      <c r="E20" s="142"/>
      <c r="F20" s="142"/>
      <c r="G20" s="142"/>
      <c r="H20" s="142"/>
      <c r="I20" s="142"/>
      <c r="J20" s="53"/>
      <c r="K20" s="53"/>
    </row>
    <row r="21" spans="1:11" ht="20" customHeight="1">
      <c r="A21" s="46" t="s">
        <v>28</v>
      </c>
      <c r="B21" s="142" t="s">
        <v>232</v>
      </c>
      <c r="C21" s="142"/>
      <c r="D21" s="142"/>
      <c r="E21" s="142"/>
      <c r="F21" s="142"/>
      <c r="G21" s="142"/>
      <c r="H21" s="142"/>
      <c r="I21" s="142"/>
      <c r="J21" s="53"/>
      <c r="K21" s="53"/>
    </row>
    <row r="22" spans="1:11" ht="20" customHeight="1">
      <c r="A22" s="46" t="s">
        <v>29</v>
      </c>
      <c r="B22" s="142" t="s">
        <v>233</v>
      </c>
      <c r="C22" s="142"/>
      <c r="D22" s="142"/>
      <c r="E22" s="142"/>
      <c r="F22" s="142"/>
      <c r="G22" s="142"/>
      <c r="H22" s="142"/>
      <c r="I22" s="142"/>
      <c r="J22" s="53"/>
      <c r="K22" s="53"/>
    </row>
    <row r="23" spans="1:11" ht="20" customHeight="1">
      <c r="A23" s="46"/>
      <c r="B23" s="142"/>
      <c r="C23" s="161"/>
      <c r="D23" s="161"/>
      <c r="E23" s="161"/>
      <c r="F23" s="161"/>
      <c r="G23" s="161"/>
      <c r="H23" s="161"/>
      <c r="I23" s="161"/>
      <c r="J23" s="53"/>
      <c r="K23" s="53"/>
    </row>
    <row r="24" spans="1:11" ht="20" customHeight="1">
      <c r="A24" s="73"/>
      <c r="B24" s="142"/>
      <c r="C24" s="161"/>
      <c r="D24" s="161"/>
      <c r="E24" s="161"/>
      <c r="F24" s="161"/>
      <c r="G24" s="161"/>
      <c r="H24" s="161"/>
      <c r="I24" s="161"/>
      <c r="J24" s="53"/>
      <c r="K24" s="53"/>
    </row>
    <row r="25" spans="1:11" ht="27" customHeight="1">
      <c r="A25" s="58"/>
      <c r="B25" s="153"/>
      <c r="C25" s="153"/>
      <c r="D25" s="153"/>
      <c r="E25" s="153"/>
      <c r="F25" s="153"/>
      <c r="G25" s="153"/>
      <c r="H25" s="153"/>
      <c r="I25" s="153"/>
      <c r="J25" s="53"/>
      <c r="K25" s="53"/>
    </row>
    <row r="26" spans="1:11" ht="18" customHeight="1">
      <c r="A26" s="32"/>
      <c r="B26" s="59" t="s">
        <v>308</v>
      </c>
      <c r="C26" s="60"/>
      <c r="D26" s="60"/>
      <c r="E26" s="60"/>
      <c r="F26" s="32"/>
      <c r="G26" s="150" t="s">
        <v>309</v>
      </c>
      <c r="H26" s="150"/>
      <c r="I26" s="150"/>
      <c r="J26" s="53"/>
      <c r="K26" s="53"/>
    </row>
    <row r="27" spans="1:11" ht="18" customHeight="1">
      <c r="A27" s="32"/>
      <c r="B27" s="32" t="s">
        <v>33</v>
      </c>
      <c r="C27" s="32"/>
      <c r="D27" s="32"/>
      <c r="E27" s="48">
        <v>4.5</v>
      </c>
      <c r="F27" s="32"/>
      <c r="G27" s="49" t="s">
        <v>33</v>
      </c>
      <c r="H27" s="49"/>
      <c r="I27" s="74">
        <f>E27</f>
        <v>4.5</v>
      </c>
      <c r="J27" s="53"/>
      <c r="K27" s="53"/>
    </row>
    <row r="28" spans="1:11" ht="18" customHeight="1">
      <c r="A28" s="32"/>
      <c r="B28" s="32" t="s">
        <v>65</v>
      </c>
      <c r="C28" s="32"/>
      <c r="D28" s="32"/>
      <c r="E28" s="50" t="e">
        <f>SUM(H5:H14)</f>
        <v>#N/A</v>
      </c>
      <c r="F28" s="32"/>
      <c r="G28" s="49" t="s">
        <v>65</v>
      </c>
      <c r="H28" s="49"/>
      <c r="I28" s="61" t="e">
        <f>SUM(H5:H14)</f>
        <v>#N/A</v>
      </c>
      <c r="J28" s="75"/>
      <c r="K28" s="53"/>
    </row>
    <row r="29" spans="1:11" ht="18" customHeight="1">
      <c r="A29" s="35"/>
      <c r="B29" s="35" t="s">
        <v>32</v>
      </c>
      <c r="C29" s="35"/>
      <c r="D29" s="35"/>
      <c r="E29" s="51" t="e">
        <f>E28/(E27-E30)</f>
        <v>#N/A</v>
      </c>
      <c r="F29" s="32"/>
      <c r="G29" s="52" t="s">
        <v>32</v>
      </c>
      <c r="H29" s="52"/>
      <c r="I29" s="76" t="e">
        <f>+I28/(I27-I30)</f>
        <v>#N/A</v>
      </c>
      <c r="J29" s="53"/>
      <c r="K29" s="53"/>
    </row>
    <row r="30" spans="1:11" ht="18" customHeight="1">
      <c r="A30" s="32"/>
      <c r="B30" s="32" t="s">
        <v>20</v>
      </c>
      <c r="C30" s="32"/>
      <c r="D30" s="32"/>
      <c r="E30" s="48">
        <f>E27/106*6</f>
        <v>0.25471698113207547</v>
      </c>
      <c r="F30" s="32"/>
      <c r="G30" s="49" t="s">
        <v>20</v>
      </c>
      <c r="H30" s="49"/>
      <c r="I30" s="74">
        <f>I27/112*12</f>
        <v>0.48214285714285721</v>
      </c>
      <c r="J30" s="53"/>
      <c r="K30" s="53"/>
    </row>
    <row r="31" spans="1:11" ht="18" customHeight="1">
      <c r="A31" s="32"/>
      <c r="B31" s="32" t="s">
        <v>85</v>
      </c>
      <c r="C31" s="32"/>
      <c r="D31" s="32"/>
      <c r="E31" s="50" t="e">
        <f>E27-E28-E30</f>
        <v>#N/A</v>
      </c>
      <c r="F31" s="32"/>
      <c r="G31" s="49" t="s">
        <v>85</v>
      </c>
      <c r="H31" s="49"/>
      <c r="I31" s="65"/>
      <c r="J31" s="66"/>
      <c r="K31" s="66"/>
    </row>
    <row r="32" spans="1:11" ht="18" customHeight="1">
      <c r="A32" s="32"/>
      <c r="B32" s="81" t="s">
        <v>34</v>
      </c>
      <c r="C32" s="32"/>
      <c r="D32" s="32"/>
      <c r="E32" s="33">
        <v>6</v>
      </c>
      <c r="F32" s="32"/>
      <c r="G32" s="82" t="s">
        <v>35</v>
      </c>
      <c r="H32" s="53"/>
      <c r="I32" s="67">
        <v>12</v>
      </c>
      <c r="J32" s="53"/>
      <c r="K32" s="53"/>
    </row>
    <row r="33" spans="1:11" ht="18" customHeight="1">
      <c r="A33" s="32"/>
      <c r="B33" s="32"/>
      <c r="C33" s="32"/>
      <c r="D33" s="32"/>
      <c r="E33" s="32"/>
      <c r="F33" s="32"/>
      <c r="G33" s="32"/>
      <c r="H33" s="32"/>
      <c r="I33" s="32"/>
      <c r="J33" s="53"/>
      <c r="K33" s="53"/>
    </row>
    <row r="34" spans="1:11" ht="18" customHeight="1">
      <c r="A34" s="32"/>
      <c r="B34" s="54" t="s">
        <v>296</v>
      </c>
      <c r="C34" s="32"/>
      <c r="D34" s="32"/>
      <c r="E34" s="32"/>
      <c r="F34" s="32"/>
      <c r="G34" s="32"/>
      <c r="H34" s="32"/>
      <c r="I34" s="32"/>
      <c r="J34" s="53"/>
      <c r="K34" s="53"/>
    </row>
    <row r="35" spans="1:11" ht="14">
      <c r="A35" s="32"/>
      <c r="B35" s="32"/>
      <c r="C35" s="32"/>
      <c r="D35" s="32"/>
      <c r="E35" s="32"/>
      <c r="F35" s="32"/>
      <c r="G35" s="32"/>
      <c r="H35" s="32"/>
      <c r="I35" s="32"/>
      <c r="J35" s="53"/>
      <c r="K35" s="53"/>
    </row>
  </sheetData>
  <mergeCells count="35">
    <mergeCell ref="D4:E4"/>
    <mergeCell ref="B5:C5"/>
    <mergeCell ref="D5:E5"/>
    <mergeCell ref="B19:I19"/>
    <mergeCell ref="B20:I20"/>
    <mergeCell ref="B12:C12"/>
    <mergeCell ref="D12:E12"/>
    <mergeCell ref="B13:C13"/>
    <mergeCell ref="D13:E13"/>
    <mergeCell ref="B17:I17"/>
    <mergeCell ref="B18:I18"/>
    <mergeCell ref="B14:C14"/>
    <mergeCell ref="D14:E14"/>
    <mergeCell ref="G26:I26"/>
    <mergeCell ref="B21:I21"/>
    <mergeCell ref="B22:I22"/>
    <mergeCell ref="B23:I23"/>
    <mergeCell ref="B24:I24"/>
    <mergeCell ref="B25:I25"/>
    <mergeCell ref="J2:K2"/>
    <mergeCell ref="A16:I16"/>
    <mergeCell ref="B10:C10"/>
    <mergeCell ref="D10:E10"/>
    <mergeCell ref="B11:C11"/>
    <mergeCell ref="D11:E11"/>
    <mergeCell ref="B7:C7"/>
    <mergeCell ref="D7:E7"/>
    <mergeCell ref="B8:C8"/>
    <mergeCell ref="D8:E8"/>
    <mergeCell ref="B9:C9"/>
    <mergeCell ref="D9:E9"/>
    <mergeCell ref="B6:C6"/>
    <mergeCell ref="D6:E6"/>
    <mergeCell ref="A2:I2"/>
    <mergeCell ref="B4:C4"/>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15C50-6A6C-4C97-8D48-D212DBE3F2E0}">
  <sheetPr>
    <tabColor theme="4" tint="0.79998168889431442"/>
  </sheetPr>
  <dimension ref="A1:K39"/>
  <sheetViews>
    <sheetView showGridLines="0" showRowColHeaders="0" topLeftCell="A4" zoomScale="85" zoomScaleNormal="85" workbookViewId="0">
      <selection activeCell="V35" sqref="V35"/>
    </sheetView>
  </sheetViews>
  <sheetFormatPr baseColWidth="10" defaultColWidth="8.83203125" defaultRowHeight="13"/>
  <cols>
    <col min="1" max="1" width="9.83203125" customWidth="1"/>
    <col min="2" max="2" width="22.33203125" customWidth="1"/>
    <col min="3" max="3" width="8"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1">
      <c r="A1" s="53"/>
      <c r="B1" s="53"/>
      <c r="C1" s="53"/>
      <c r="D1" s="53"/>
      <c r="E1" s="53"/>
      <c r="F1" s="53"/>
      <c r="G1" s="53"/>
      <c r="H1" s="53"/>
      <c r="I1" s="53"/>
      <c r="J1" s="53"/>
      <c r="K1" s="53"/>
    </row>
    <row r="2" spans="1:11" ht="30" customHeight="1">
      <c r="A2" s="162" t="s">
        <v>310</v>
      </c>
      <c r="B2" s="163"/>
      <c r="C2" s="163"/>
      <c r="D2" s="163"/>
      <c r="E2" s="163"/>
      <c r="F2" s="163"/>
      <c r="G2" s="163"/>
      <c r="H2" s="163"/>
      <c r="I2" s="163"/>
      <c r="J2" s="160"/>
      <c r="K2" s="160"/>
    </row>
    <row r="3" spans="1:11">
      <c r="A3" s="53"/>
      <c r="B3" s="53"/>
      <c r="C3" s="53"/>
      <c r="D3" s="53"/>
      <c r="E3" s="53"/>
      <c r="F3" s="53"/>
      <c r="G3" s="53"/>
      <c r="H3" s="53"/>
      <c r="I3" s="53"/>
      <c r="J3" s="53"/>
      <c r="K3" s="53"/>
    </row>
    <row r="4" spans="1:11" ht="18" customHeight="1">
      <c r="A4" s="32"/>
      <c r="B4" s="139" t="s">
        <v>292</v>
      </c>
      <c r="C4" s="139"/>
      <c r="D4" s="145" t="s">
        <v>291</v>
      </c>
      <c r="E4" s="145"/>
      <c r="F4" s="42" t="s">
        <v>290</v>
      </c>
      <c r="G4" s="43" t="s">
        <v>289</v>
      </c>
      <c r="H4" s="43" t="s">
        <v>65</v>
      </c>
      <c r="I4" s="32"/>
      <c r="J4" s="53"/>
      <c r="K4" s="53"/>
    </row>
    <row r="5" spans="1:11" ht="18" customHeight="1">
      <c r="A5" s="32"/>
      <c r="B5" s="135" t="s">
        <v>214</v>
      </c>
      <c r="C5" s="135"/>
      <c r="D5" s="136">
        <v>1</v>
      </c>
      <c r="E5" s="136"/>
      <c r="F5" s="44" t="e">
        <f>VLOOKUP(B5,'&gt;&gt; Ingrédient prix'!$B$3:$D$232,2,0)</f>
        <v>#N/A</v>
      </c>
      <c r="G5" s="45" t="e">
        <f>VLOOKUP(B5,'&gt;&gt; Ingrédient prix'!$B$3:$D$232,3,0)</f>
        <v>#N/A</v>
      </c>
      <c r="H5" s="45" t="e">
        <f t="shared" ref="H5:H14" si="0">G5*D5</f>
        <v>#N/A</v>
      </c>
      <c r="I5" s="32"/>
      <c r="J5" s="53"/>
      <c r="K5" s="53"/>
    </row>
    <row r="6" spans="1:11" ht="18" customHeight="1">
      <c r="A6" s="32"/>
      <c r="B6" s="135" t="s">
        <v>52</v>
      </c>
      <c r="C6" s="135"/>
      <c r="D6" s="136">
        <v>0.05</v>
      </c>
      <c r="E6" s="136"/>
      <c r="F6" s="44" t="str">
        <f>VLOOKUP(B6,'&gt;&gt; Ingrédient prix'!$B$3:$D$232,2,0)</f>
        <v>kg</v>
      </c>
      <c r="G6" s="45">
        <f>VLOOKUP(B6,'&gt;&gt; Ingrédient prix'!$B$3:$D$232,3,0)</f>
        <v>8.16</v>
      </c>
      <c r="H6" s="45">
        <f t="shared" si="0"/>
        <v>0.40800000000000003</v>
      </c>
      <c r="I6" s="32"/>
      <c r="J6" s="53"/>
      <c r="K6" s="53"/>
    </row>
    <row r="7" spans="1:11" ht="18" customHeight="1">
      <c r="A7" s="32"/>
      <c r="B7" s="135" t="s">
        <v>215</v>
      </c>
      <c r="C7" s="135"/>
      <c r="D7" s="136">
        <v>0.05</v>
      </c>
      <c r="E7" s="136"/>
      <c r="F7" s="44" t="e">
        <f>VLOOKUP(B7,'&gt;&gt; Ingrédient prix'!$B$3:$D$232,2,0)</f>
        <v>#N/A</v>
      </c>
      <c r="G7" s="45" t="e">
        <f>VLOOKUP(B7,'&gt;&gt; Ingrédient prix'!$B$3:$D$232,3,0)</f>
        <v>#N/A</v>
      </c>
      <c r="H7" s="45" t="e">
        <f t="shared" si="0"/>
        <v>#N/A</v>
      </c>
      <c r="I7" s="32"/>
      <c r="J7" s="53"/>
      <c r="K7" s="53"/>
    </row>
    <row r="8" spans="1:11" ht="18" customHeight="1">
      <c r="A8" s="32"/>
      <c r="B8" s="135" t="s">
        <v>54</v>
      </c>
      <c r="C8" s="135"/>
      <c r="D8" s="136">
        <v>0.04</v>
      </c>
      <c r="E8" s="136"/>
      <c r="F8" s="44" t="e">
        <f>VLOOKUP(B8,'&gt;&gt; Ingrédient prix'!$B$3:$D$232,2,0)</f>
        <v>#N/A</v>
      </c>
      <c r="G8" s="45" t="e">
        <f>VLOOKUP(B8,'&gt;&gt; Ingrédient prix'!$B$3:$D$232,3,0)</f>
        <v>#N/A</v>
      </c>
      <c r="H8" s="45" t="e">
        <f t="shared" si="0"/>
        <v>#N/A</v>
      </c>
      <c r="I8" s="32"/>
      <c r="J8" s="53"/>
      <c r="K8" s="53"/>
    </row>
    <row r="9" spans="1:11" ht="18" customHeight="1">
      <c r="A9" s="32"/>
      <c r="B9" s="135" t="s">
        <v>53</v>
      </c>
      <c r="C9" s="135"/>
      <c r="D9" s="136">
        <v>0.02</v>
      </c>
      <c r="E9" s="136"/>
      <c r="F9" s="44" t="str">
        <f>VLOOKUP(B9,'&gt;&gt; Ingrédient prix'!$B$3:$D$232,2,0)</f>
        <v>kg</v>
      </c>
      <c r="G9" s="45">
        <f>VLOOKUP(B9,'&gt;&gt; Ingrédient prix'!$B$3:$D$232,3,0)</f>
        <v>15.38</v>
      </c>
      <c r="H9" s="45">
        <f t="shared" si="0"/>
        <v>0.30760000000000004</v>
      </c>
      <c r="I9" s="32"/>
      <c r="J9" s="53"/>
      <c r="K9" s="53"/>
    </row>
    <row r="10" spans="1:11" ht="18" customHeight="1">
      <c r="A10" s="32"/>
      <c r="B10" s="135" t="s">
        <v>288</v>
      </c>
      <c r="C10" s="135"/>
      <c r="D10" s="136">
        <v>0.01</v>
      </c>
      <c r="E10" s="136"/>
      <c r="F10" s="44" t="e">
        <f>VLOOKUP(B10,'&gt;&gt; Ingrédient prix'!$B$3:$D$232,2,0)</f>
        <v>#N/A</v>
      </c>
      <c r="G10" s="45" t="e">
        <f>VLOOKUP(B10,'&gt;&gt; Ingrédient prix'!$B$3:$D$232,3,0)</f>
        <v>#N/A</v>
      </c>
      <c r="H10" s="45" t="e">
        <f t="shared" si="0"/>
        <v>#N/A</v>
      </c>
      <c r="I10" s="32"/>
      <c r="J10" s="53"/>
      <c r="K10" s="53"/>
    </row>
    <row r="11" spans="1:11" ht="18" customHeight="1">
      <c r="A11" s="32"/>
      <c r="B11" s="135" t="s">
        <v>116</v>
      </c>
      <c r="C11" s="135"/>
      <c r="D11" s="136">
        <v>2E-3</v>
      </c>
      <c r="E11" s="136"/>
      <c r="F11" s="44" t="e">
        <f>VLOOKUP(B11,'&gt;&gt; Ingrédient prix'!$B$3:$D$232,2,0)</f>
        <v>#N/A</v>
      </c>
      <c r="G11" s="45" t="e">
        <f>VLOOKUP(B11,'&gt;&gt; Ingrédient prix'!$B$3:$D$232,3,0)</f>
        <v>#N/A</v>
      </c>
      <c r="H11" s="45" t="e">
        <f t="shared" si="0"/>
        <v>#N/A</v>
      </c>
      <c r="I11" s="32"/>
      <c r="J11" s="53"/>
      <c r="K11" s="53"/>
    </row>
    <row r="12" spans="1:11" ht="18" customHeight="1">
      <c r="A12" s="32"/>
      <c r="B12" s="135" t="s">
        <v>56</v>
      </c>
      <c r="C12" s="135"/>
      <c r="D12" s="136">
        <v>0.02</v>
      </c>
      <c r="E12" s="136"/>
      <c r="F12" s="44" t="e">
        <f>VLOOKUP(B12,'&gt;&gt; Ingrédient prix'!$B$3:$D$232,2,0)</f>
        <v>#N/A</v>
      </c>
      <c r="G12" s="45" t="e">
        <f>VLOOKUP(B12,'&gt;&gt; Ingrédient prix'!$B$3:$D$232,3,0)</f>
        <v>#N/A</v>
      </c>
      <c r="H12" s="45" t="e">
        <f t="shared" si="0"/>
        <v>#N/A</v>
      </c>
      <c r="I12" s="32"/>
      <c r="J12" s="53"/>
      <c r="K12" s="53"/>
    </row>
    <row r="13" spans="1:11" ht="18" customHeight="1">
      <c r="A13" s="32"/>
      <c r="B13" s="135" t="s">
        <v>136</v>
      </c>
      <c r="C13" s="135"/>
      <c r="D13" s="136">
        <v>0</v>
      </c>
      <c r="E13" s="136"/>
      <c r="F13" s="44" t="e">
        <f>VLOOKUP(B13,'&gt;&gt; Ingrédient prix'!$B$3:$D$232,2,0)</f>
        <v>#N/A</v>
      </c>
      <c r="G13" s="45" t="e">
        <f>VLOOKUP(B13,'&gt;&gt; Ingrédient prix'!$B$3:$D$232,3,0)</f>
        <v>#N/A</v>
      </c>
      <c r="H13" s="45" t="e">
        <f t="shared" si="0"/>
        <v>#N/A</v>
      </c>
      <c r="I13" s="32"/>
      <c r="J13" s="53"/>
      <c r="K13" s="53"/>
    </row>
    <row r="14" spans="1:11" ht="18" customHeight="1">
      <c r="A14" s="32"/>
      <c r="B14" s="135" t="s">
        <v>136</v>
      </c>
      <c r="C14" s="135"/>
      <c r="D14" s="136">
        <v>0</v>
      </c>
      <c r="E14" s="136"/>
      <c r="F14" s="44" t="e">
        <f>VLOOKUP(B14,'&gt;&gt; Ingrédient prix'!$B$3:$D$232,2,0)</f>
        <v>#N/A</v>
      </c>
      <c r="G14" s="45" t="e">
        <f>VLOOKUP(B14,'&gt;&gt; Ingrédient prix'!$B$3:$D$232,3,0)</f>
        <v>#N/A</v>
      </c>
      <c r="H14" s="45" t="e">
        <f t="shared" si="0"/>
        <v>#N/A</v>
      </c>
      <c r="I14" s="32"/>
      <c r="J14" s="53"/>
      <c r="K14" s="53"/>
    </row>
    <row r="15" spans="1:11" ht="32" customHeight="1">
      <c r="A15" s="32"/>
      <c r="B15" s="32"/>
      <c r="C15" s="32"/>
      <c r="D15" s="32"/>
      <c r="E15" s="32"/>
      <c r="F15" s="32"/>
      <c r="G15" s="32"/>
      <c r="H15" s="32"/>
      <c r="I15" s="32"/>
      <c r="J15" s="53"/>
      <c r="K15" s="53"/>
    </row>
    <row r="16" spans="1:11" ht="32" customHeight="1">
      <c r="A16" s="133" t="s">
        <v>311</v>
      </c>
      <c r="B16" s="161"/>
      <c r="C16" s="161"/>
      <c r="D16" s="161"/>
      <c r="E16" s="161"/>
      <c r="F16" s="161"/>
      <c r="G16" s="161"/>
      <c r="H16" s="161"/>
      <c r="I16" s="161"/>
      <c r="J16" s="53"/>
      <c r="K16" s="53"/>
    </row>
    <row r="17" spans="1:11" ht="20" customHeight="1">
      <c r="A17" s="46" t="s">
        <v>24</v>
      </c>
      <c r="B17" s="142" t="s">
        <v>207</v>
      </c>
      <c r="C17" s="161"/>
      <c r="D17" s="161"/>
      <c r="E17" s="161"/>
      <c r="F17" s="161"/>
      <c r="G17" s="161"/>
      <c r="H17" s="161"/>
      <c r="I17" s="161"/>
      <c r="J17" s="53"/>
      <c r="K17" s="53"/>
    </row>
    <row r="18" spans="1:11" ht="20" customHeight="1">
      <c r="A18" s="46" t="s">
        <v>25</v>
      </c>
      <c r="B18" s="142" t="s">
        <v>208</v>
      </c>
      <c r="C18" s="161"/>
      <c r="D18" s="161"/>
      <c r="E18" s="161"/>
      <c r="F18" s="161"/>
      <c r="G18" s="161"/>
      <c r="H18" s="161"/>
      <c r="I18" s="161"/>
      <c r="J18" s="53"/>
      <c r="K18" s="53"/>
    </row>
    <row r="19" spans="1:11" ht="20" customHeight="1">
      <c r="A19" s="46" t="s">
        <v>26</v>
      </c>
      <c r="B19" s="142" t="s">
        <v>209</v>
      </c>
      <c r="C19" s="161"/>
      <c r="D19" s="161"/>
      <c r="E19" s="161"/>
      <c r="F19" s="161"/>
      <c r="G19" s="161"/>
      <c r="H19" s="161"/>
      <c r="I19" s="161"/>
      <c r="J19" s="53"/>
      <c r="K19" s="53"/>
    </row>
    <row r="20" spans="1:11" ht="20" customHeight="1">
      <c r="A20" s="46" t="s">
        <v>27</v>
      </c>
      <c r="B20" s="142" t="s">
        <v>210</v>
      </c>
      <c r="C20" s="161"/>
      <c r="D20" s="161"/>
      <c r="E20" s="161"/>
      <c r="F20" s="161"/>
      <c r="G20" s="161"/>
      <c r="H20" s="161"/>
      <c r="I20" s="161"/>
      <c r="J20" s="53"/>
      <c r="K20" s="53"/>
    </row>
    <row r="21" spans="1:11" ht="20" customHeight="1">
      <c r="A21" s="46" t="s">
        <v>28</v>
      </c>
      <c r="B21" s="142" t="s">
        <v>211</v>
      </c>
      <c r="C21" s="161"/>
      <c r="D21" s="161"/>
      <c r="E21" s="161"/>
      <c r="F21" s="161"/>
      <c r="G21" s="161"/>
      <c r="H21" s="161"/>
      <c r="I21" s="161"/>
      <c r="J21" s="53"/>
      <c r="K21" s="53"/>
    </row>
    <row r="22" spans="1:11" ht="20" customHeight="1">
      <c r="A22" s="46" t="s">
        <v>29</v>
      </c>
      <c r="B22" s="142" t="s">
        <v>212</v>
      </c>
      <c r="C22" s="161"/>
      <c r="D22" s="161"/>
      <c r="E22" s="161"/>
      <c r="F22" s="161"/>
      <c r="G22" s="161"/>
      <c r="H22" s="161"/>
      <c r="I22" s="161"/>
      <c r="J22" s="53"/>
      <c r="K22" s="53"/>
    </row>
    <row r="23" spans="1:11" ht="20" customHeight="1">
      <c r="A23" s="46" t="s">
        <v>93</v>
      </c>
      <c r="B23" s="142" t="s">
        <v>213</v>
      </c>
      <c r="C23" s="161"/>
      <c r="D23" s="161"/>
      <c r="E23" s="161"/>
      <c r="F23" s="161"/>
      <c r="G23" s="161"/>
      <c r="H23" s="161"/>
      <c r="I23" s="161"/>
      <c r="J23" s="53"/>
      <c r="K23" s="53"/>
    </row>
    <row r="24" spans="1:11" ht="20" customHeight="1">
      <c r="A24" s="73"/>
      <c r="B24" s="142"/>
      <c r="C24" s="161"/>
      <c r="D24" s="161"/>
      <c r="E24" s="161"/>
      <c r="F24" s="161"/>
      <c r="G24" s="161"/>
      <c r="H24" s="161"/>
      <c r="I24" s="161"/>
      <c r="J24" s="53"/>
      <c r="K24" s="53"/>
    </row>
    <row r="25" spans="1:11" ht="27" customHeight="1">
      <c r="A25" s="58"/>
      <c r="B25" s="153"/>
      <c r="C25" s="153"/>
      <c r="D25" s="153"/>
      <c r="E25" s="153"/>
      <c r="F25" s="153"/>
      <c r="G25" s="153"/>
      <c r="H25" s="153"/>
      <c r="I25" s="153"/>
      <c r="J25" s="53"/>
      <c r="K25" s="53"/>
    </row>
    <row r="26" spans="1:11" ht="18" customHeight="1">
      <c r="A26" s="32"/>
      <c r="B26" s="59" t="s">
        <v>312</v>
      </c>
      <c r="C26" s="60"/>
      <c r="D26" s="60"/>
      <c r="E26" s="60"/>
      <c r="F26" s="32"/>
      <c r="G26" s="150" t="s">
        <v>309</v>
      </c>
      <c r="H26" s="150"/>
      <c r="I26" s="150"/>
      <c r="J26" s="53"/>
      <c r="K26" s="53"/>
    </row>
    <row r="27" spans="1:11" ht="18" customHeight="1">
      <c r="A27" s="32"/>
      <c r="B27" s="32" t="s">
        <v>33</v>
      </c>
      <c r="C27" s="32"/>
      <c r="D27" s="32"/>
      <c r="E27" s="48">
        <v>4.5</v>
      </c>
      <c r="F27" s="32"/>
      <c r="G27" s="49" t="s">
        <v>33</v>
      </c>
      <c r="H27" s="49"/>
      <c r="I27" s="48">
        <f>E27</f>
        <v>4.5</v>
      </c>
      <c r="J27" s="53"/>
      <c r="K27" s="53"/>
    </row>
    <row r="28" spans="1:11" ht="18" customHeight="1">
      <c r="A28" s="32"/>
      <c r="B28" s="32" t="s">
        <v>65</v>
      </c>
      <c r="C28" s="32"/>
      <c r="D28" s="32"/>
      <c r="E28" s="50" t="e">
        <f>SUM($H$5:$H$14)</f>
        <v>#N/A</v>
      </c>
      <c r="F28" s="32"/>
      <c r="G28" s="49" t="s">
        <v>65</v>
      </c>
      <c r="H28" s="49"/>
      <c r="I28" s="50" t="e">
        <f>SUM($H$5:$H$14)</f>
        <v>#N/A</v>
      </c>
      <c r="J28" s="75"/>
      <c r="K28" s="53"/>
    </row>
    <row r="29" spans="1:11" ht="18" customHeight="1">
      <c r="A29" s="35"/>
      <c r="B29" s="35" t="s">
        <v>32</v>
      </c>
      <c r="C29" s="35"/>
      <c r="D29" s="35"/>
      <c r="E29" s="51" t="e">
        <f>E28/(E27-E30)</f>
        <v>#N/A</v>
      </c>
      <c r="F29" s="32"/>
      <c r="G29" s="52" t="s">
        <v>32</v>
      </c>
      <c r="H29" s="52"/>
      <c r="I29" s="51" t="e">
        <f>+I28/(I27-I30)</f>
        <v>#N/A</v>
      </c>
      <c r="J29" s="53"/>
      <c r="K29" s="53"/>
    </row>
    <row r="30" spans="1:11" ht="18" customHeight="1">
      <c r="A30" s="32"/>
      <c r="B30" s="32" t="s">
        <v>20</v>
      </c>
      <c r="C30" s="32"/>
      <c r="D30" s="32"/>
      <c r="E30" s="48">
        <f>E27/106*6</f>
        <v>0.25471698113207547</v>
      </c>
      <c r="F30" s="32"/>
      <c r="G30" s="49" t="s">
        <v>20</v>
      </c>
      <c r="H30" s="49"/>
      <c r="I30" s="48">
        <f>I27/112*12</f>
        <v>0.48214285714285721</v>
      </c>
      <c r="J30" s="53"/>
      <c r="K30" s="53"/>
    </row>
    <row r="31" spans="1:11" s="11" customFormat="1" ht="18" customHeight="1">
      <c r="A31" s="32"/>
      <c r="B31" s="32" t="s">
        <v>85</v>
      </c>
      <c r="C31" s="32"/>
      <c r="D31" s="32"/>
      <c r="E31" s="50" t="e">
        <f>E27-E28-E30</f>
        <v>#N/A</v>
      </c>
      <c r="F31" s="32"/>
      <c r="G31" s="49" t="s">
        <v>85</v>
      </c>
      <c r="H31" s="49"/>
      <c r="I31" s="44"/>
      <c r="J31" s="66"/>
      <c r="K31" s="66"/>
    </row>
    <row r="32" spans="1:11" ht="18" customHeight="1">
      <c r="A32" s="32"/>
      <c r="B32" s="81" t="s">
        <v>34</v>
      </c>
      <c r="C32" s="32"/>
      <c r="D32" s="32"/>
      <c r="E32" s="33">
        <v>6</v>
      </c>
      <c r="F32" s="32"/>
      <c r="G32" s="82" t="s">
        <v>35</v>
      </c>
      <c r="H32" s="53"/>
      <c r="I32" s="33">
        <v>12</v>
      </c>
      <c r="J32" s="53"/>
      <c r="K32" s="53"/>
    </row>
    <row r="33" spans="1:11" ht="18" customHeight="1">
      <c r="A33" s="32"/>
      <c r="B33" s="32"/>
      <c r="C33" s="32"/>
      <c r="D33" s="32"/>
      <c r="E33" s="32"/>
      <c r="F33" s="32"/>
      <c r="G33" s="32"/>
      <c r="H33" s="32"/>
      <c r="I33" s="32"/>
      <c r="J33" s="53"/>
      <c r="K33" s="53"/>
    </row>
    <row r="34" spans="1:11" ht="18" customHeight="1">
      <c r="A34" s="32"/>
      <c r="B34" s="54" t="s">
        <v>296</v>
      </c>
      <c r="C34" s="32"/>
      <c r="D34" s="32"/>
      <c r="E34" s="32"/>
      <c r="F34" s="32"/>
      <c r="G34" s="32"/>
      <c r="H34" s="32"/>
      <c r="I34" s="32"/>
      <c r="J34" s="53"/>
      <c r="K34" s="53"/>
    </row>
    <row r="35" spans="1:11" ht="18" customHeight="1">
      <c r="A35" s="32"/>
      <c r="B35" s="32"/>
      <c r="C35" s="32"/>
      <c r="D35" s="32"/>
      <c r="E35" s="32"/>
      <c r="F35" s="32"/>
      <c r="G35" s="32"/>
      <c r="H35" s="32"/>
      <c r="I35" s="32"/>
      <c r="J35" s="53"/>
      <c r="K35" s="53"/>
    </row>
    <row r="36" spans="1:11" ht="18" customHeight="1">
      <c r="A36" s="32"/>
      <c r="B36" s="53"/>
      <c r="C36" s="32"/>
      <c r="D36" s="32"/>
      <c r="E36" s="32"/>
      <c r="F36" s="32"/>
      <c r="G36" s="32"/>
      <c r="H36" s="32"/>
      <c r="I36" s="32"/>
      <c r="J36" s="53"/>
      <c r="K36" s="53"/>
    </row>
    <row r="37" spans="1:11" ht="18" customHeight="1">
      <c r="A37" s="21"/>
      <c r="C37" s="21"/>
      <c r="D37" s="21"/>
      <c r="E37" s="21"/>
      <c r="F37" s="21"/>
      <c r="G37" s="21"/>
      <c r="H37" s="21"/>
      <c r="I37" s="21"/>
    </row>
    <row r="38" spans="1:11" ht="18" customHeight="1"/>
    <row r="39" spans="1:11" ht="18" customHeight="1"/>
  </sheetData>
  <mergeCells count="35">
    <mergeCell ref="B17:I17"/>
    <mergeCell ref="A16:I16"/>
    <mergeCell ref="B7:C7"/>
    <mergeCell ref="D7:E7"/>
    <mergeCell ref="B8:C8"/>
    <mergeCell ref="D8:E8"/>
    <mergeCell ref="B9:C9"/>
    <mergeCell ref="D9:E9"/>
    <mergeCell ref="B12:C12"/>
    <mergeCell ref="D14:E14"/>
    <mergeCell ref="B14:C14"/>
    <mergeCell ref="D13:E13"/>
    <mergeCell ref="B13:C13"/>
    <mergeCell ref="D12:E12"/>
    <mergeCell ref="B24:I24"/>
    <mergeCell ref="B25:I25"/>
    <mergeCell ref="G26:I26"/>
    <mergeCell ref="B18:I18"/>
    <mergeCell ref="B19:I19"/>
    <mergeCell ref="B20:I20"/>
    <mergeCell ref="B21:I21"/>
    <mergeCell ref="B22:I22"/>
    <mergeCell ref="B23:I23"/>
    <mergeCell ref="J2:K2"/>
    <mergeCell ref="D11:E11"/>
    <mergeCell ref="B11:C11"/>
    <mergeCell ref="D10:E10"/>
    <mergeCell ref="B10:C10"/>
    <mergeCell ref="B6:C6"/>
    <mergeCell ref="D6:E6"/>
    <mergeCell ref="A2:I2"/>
    <mergeCell ref="B4:C4"/>
    <mergeCell ref="D4:E4"/>
    <mergeCell ref="B5:C5"/>
    <mergeCell ref="D5:E5"/>
  </mergeCells>
  <pageMargins left="0.7" right="0.7" top="0.75" bottom="0.75" header="0.3" footer="0.3"/>
  <pageSetup paperSize="9" scale="58" orientation="landscape" verticalDpi="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291192-296B-477F-BBEC-2D3A408CC01E}">
  <sheetPr>
    <tabColor theme="4" tint="0.79998168889431442"/>
  </sheetPr>
  <dimension ref="A1:L38"/>
  <sheetViews>
    <sheetView showGridLines="0" zoomScaleNormal="100" workbookViewId="0">
      <selection activeCell="H43" sqref="H43"/>
    </sheetView>
  </sheetViews>
  <sheetFormatPr baseColWidth="10" defaultColWidth="8.83203125" defaultRowHeight="13"/>
  <cols>
    <col min="1" max="1" width="9.83203125" customWidth="1"/>
    <col min="2" max="2" width="22.33203125" customWidth="1"/>
    <col min="3" max="3" width="16.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2">
      <c r="A1" s="53"/>
      <c r="B1" s="53"/>
      <c r="C1" s="53"/>
      <c r="D1" s="53"/>
      <c r="E1" s="53"/>
      <c r="F1" s="53"/>
      <c r="G1" s="53"/>
      <c r="H1" s="53"/>
      <c r="I1" s="53"/>
      <c r="J1" s="53"/>
      <c r="K1" s="53"/>
      <c r="L1" s="53"/>
    </row>
    <row r="2" spans="1:12" ht="30" customHeight="1">
      <c r="A2" s="162" t="s">
        <v>313</v>
      </c>
      <c r="B2" s="163"/>
      <c r="C2" s="163"/>
      <c r="D2" s="163"/>
      <c r="E2" s="163"/>
      <c r="F2" s="163"/>
      <c r="G2" s="163"/>
      <c r="H2" s="163"/>
      <c r="I2" s="163"/>
      <c r="J2" s="160"/>
      <c r="K2" s="160"/>
      <c r="L2" s="53"/>
    </row>
    <row r="3" spans="1:12">
      <c r="A3" s="53"/>
      <c r="B3" s="53"/>
      <c r="C3" s="53"/>
      <c r="D3" s="53"/>
      <c r="E3" s="53"/>
      <c r="F3" s="53"/>
      <c r="G3" s="53"/>
      <c r="H3" s="53"/>
      <c r="I3" s="53"/>
      <c r="J3" s="53"/>
      <c r="K3" s="53"/>
      <c r="L3" s="53"/>
    </row>
    <row r="4" spans="1:12" ht="18" customHeight="1">
      <c r="A4" s="32"/>
      <c r="B4" s="139" t="s">
        <v>292</v>
      </c>
      <c r="C4" s="139"/>
      <c r="D4" s="145" t="s">
        <v>291</v>
      </c>
      <c r="E4" s="145"/>
      <c r="F4" s="42" t="s">
        <v>290</v>
      </c>
      <c r="G4" s="43" t="s">
        <v>289</v>
      </c>
      <c r="H4" s="43" t="s">
        <v>65</v>
      </c>
      <c r="I4" s="32"/>
      <c r="J4" s="53"/>
      <c r="K4" s="53"/>
      <c r="L4" s="53"/>
    </row>
    <row r="5" spans="1:12" ht="18" customHeight="1">
      <c r="A5" s="32"/>
      <c r="B5" s="165" t="s">
        <v>284</v>
      </c>
      <c r="C5" s="165"/>
      <c r="D5" s="78">
        <v>1</v>
      </c>
      <c r="E5" s="78"/>
      <c r="F5" s="44" t="e">
        <f>VLOOKUP(B5,'&gt;&gt; Ingrédient prix'!$B$3:$D$232,2,0)</f>
        <v>#N/A</v>
      </c>
      <c r="G5" s="45" t="e">
        <f>VLOOKUP(B5,'&gt;&gt; Ingrédient prix'!$B$3:$D$232,3,0)</f>
        <v>#N/A</v>
      </c>
      <c r="H5" s="45" t="e">
        <f t="shared" ref="H5:H14" si="0">G5*D5</f>
        <v>#N/A</v>
      </c>
      <c r="I5" s="32"/>
      <c r="J5" s="53"/>
      <c r="K5" s="53"/>
      <c r="L5" s="53"/>
    </row>
    <row r="6" spans="1:12" ht="18" customHeight="1">
      <c r="A6" s="32"/>
      <c r="B6" s="79" t="s">
        <v>275</v>
      </c>
      <c r="C6" s="79"/>
      <c r="D6" s="44">
        <v>0.1</v>
      </c>
      <c r="E6" s="44"/>
      <c r="F6" s="44" t="e">
        <f>VLOOKUP(B6,'&gt;&gt; Ingrédient prix'!$B$3:$D$232,2,0)</f>
        <v>#N/A</v>
      </c>
      <c r="G6" s="45" t="e">
        <f>VLOOKUP(B6,'&gt;&gt; Ingrédient prix'!$B$3:$D$232,3,0)</f>
        <v>#N/A</v>
      </c>
      <c r="H6" s="45" t="e">
        <f t="shared" si="0"/>
        <v>#N/A</v>
      </c>
      <c r="I6" s="32"/>
      <c r="J6" s="53"/>
      <c r="K6" s="53"/>
      <c r="L6" s="53"/>
    </row>
    <row r="7" spans="1:12" ht="18" customHeight="1">
      <c r="A7" s="32"/>
      <c r="B7" s="80" t="s">
        <v>287</v>
      </c>
      <c r="C7" s="79"/>
      <c r="D7" s="44">
        <v>0.08</v>
      </c>
      <c r="E7" s="44"/>
      <c r="F7" s="44" t="str">
        <f>VLOOKUP(B7,'&gt;&gt; Ingrédient prix'!$B$3:$D$232,2,0)</f>
        <v>kg</v>
      </c>
      <c r="G7" s="45">
        <f>VLOOKUP(B7,'&gt;&gt; Ingrédient prix'!$B$3:$D$232,3,0)</f>
        <v>2.46</v>
      </c>
      <c r="H7" s="45">
        <f t="shared" si="0"/>
        <v>0.1968</v>
      </c>
      <c r="I7" s="32"/>
      <c r="J7" s="53"/>
      <c r="K7" s="53"/>
      <c r="L7" s="53"/>
    </row>
    <row r="8" spans="1:12" ht="18" customHeight="1">
      <c r="A8" s="32"/>
      <c r="B8" s="79" t="s">
        <v>285</v>
      </c>
      <c r="C8" s="79"/>
      <c r="D8" s="44">
        <v>0.04</v>
      </c>
      <c r="E8" s="44"/>
      <c r="F8" s="44" t="str">
        <f>VLOOKUP(B8,'&gt;&gt; Ingrédient prix'!$B$3:$D$232,2,0)</f>
        <v>kg</v>
      </c>
      <c r="G8" s="45">
        <f>VLOOKUP(B8,'&gt;&gt; Ingrédient prix'!$B$3:$D$232,3,0)</f>
        <v>14.92</v>
      </c>
      <c r="H8" s="45">
        <f t="shared" si="0"/>
        <v>0.5968</v>
      </c>
      <c r="I8" s="32"/>
      <c r="J8" s="53"/>
      <c r="K8" s="53"/>
      <c r="L8" s="53"/>
    </row>
    <row r="9" spans="1:12" ht="18" customHeight="1">
      <c r="A9" s="32"/>
      <c r="B9" s="79" t="s">
        <v>286</v>
      </c>
      <c r="C9" s="79"/>
      <c r="D9" s="44">
        <v>5.0000000000000001E-3</v>
      </c>
      <c r="E9" s="44"/>
      <c r="F9" s="44" t="e">
        <f>VLOOKUP(B9,'&gt;&gt; Ingrédient prix'!$B$3:$D$232,2,0)</f>
        <v>#N/A</v>
      </c>
      <c r="G9" s="45" t="e">
        <f>VLOOKUP(B9,'&gt;&gt; Ingrédient prix'!$B$3:$D$232,3,0)</f>
        <v>#N/A</v>
      </c>
      <c r="H9" s="45" t="e">
        <f t="shared" si="0"/>
        <v>#N/A</v>
      </c>
      <c r="I9" s="32"/>
      <c r="J9" s="53"/>
      <c r="K9" s="53"/>
      <c r="L9" s="53"/>
    </row>
    <row r="10" spans="1:12" ht="18" customHeight="1">
      <c r="A10" s="32"/>
      <c r="B10" s="79" t="s">
        <v>13</v>
      </c>
      <c r="C10" s="79"/>
      <c r="D10" s="44">
        <v>0.04</v>
      </c>
      <c r="E10" s="44"/>
      <c r="F10" s="44" t="e">
        <f>VLOOKUP(B10,'&gt;&gt; Ingrédient prix'!$B$3:$D$232,2,0)</f>
        <v>#N/A</v>
      </c>
      <c r="G10" s="45" t="e">
        <f>VLOOKUP(B10,'&gt;&gt; Ingrédient prix'!$B$3:$D$232,3,0)</f>
        <v>#N/A</v>
      </c>
      <c r="H10" s="45" t="e">
        <f t="shared" si="0"/>
        <v>#N/A</v>
      </c>
      <c r="I10" s="32"/>
      <c r="J10" s="53"/>
      <c r="K10" s="53"/>
      <c r="L10" s="53"/>
    </row>
    <row r="11" spans="1:12" ht="18" customHeight="1">
      <c r="A11" s="32"/>
      <c r="B11" s="79" t="s">
        <v>269</v>
      </c>
      <c r="C11" s="79"/>
      <c r="D11" s="44">
        <v>0.02</v>
      </c>
      <c r="E11" s="44"/>
      <c r="F11" s="44" t="e">
        <f>VLOOKUP(B11,'&gt;&gt; Ingrédient prix'!$B$3:$D$232,2,0)</f>
        <v>#N/A</v>
      </c>
      <c r="G11" s="45" t="e">
        <f>VLOOKUP(B11,'&gt;&gt; Ingrédient prix'!$B$3:$D$232,3,0)</f>
        <v>#N/A</v>
      </c>
      <c r="H11" s="45" t="e">
        <f t="shared" si="0"/>
        <v>#N/A</v>
      </c>
      <c r="I11" s="32"/>
      <c r="J11" s="53"/>
      <c r="K11" s="53"/>
      <c r="L11" s="53"/>
    </row>
    <row r="12" spans="1:12" ht="18" customHeight="1">
      <c r="A12" s="32"/>
      <c r="B12" s="79" t="s">
        <v>136</v>
      </c>
      <c r="C12" s="79"/>
      <c r="D12" s="44">
        <v>0</v>
      </c>
      <c r="E12" s="44"/>
      <c r="F12" s="44" t="e">
        <f>VLOOKUP(B12,'&gt;&gt; Ingrédient prix'!$B$3:$D$232,2,0)</f>
        <v>#N/A</v>
      </c>
      <c r="G12" s="45" t="e">
        <f>VLOOKUP(B12,'&gt;&gt; Ingrédient prix'!$B$3:$D$232,3,0)</f>
        <v>#N/A</v>
      </c>
      <c r="H12" s="45" t="e">
        <f t="shared" si="0"/>
        <v>#N/A</v>
      </c>
      <c r="I12" s="32"/>
      <c r="J12" s="53"/>
      <c r="K12" s="53"/>
      <c r="L12" s="53"/>
    </row>
    <row r="13" spans="1:12" ht="18" customHeight="1">
      <c r="A13" s="32"/>
      <c r="B13" s="79" t="s">
        <v>136</v>
      </c>
      <c r="C13" s="79"/>
      <c r="D13" s="44">
        <v>0</v>
      </c>
      <c r="E13" s="44"/>
      <c r="F13" s="44" t="e">
        <f>VLOOKUP(B13,'&gt;&gt; Ingrédient prix'!$B$3:$D$232,2,0)</f>
        <v>#N/A</v>
      </c>
      <c r="G13" s="45" t="e">
        <f>VLOOKUP(B13,'&gt;&gt; Ingrédient prix'!$B$3:$D$232,3,0)</f>
        <v>#N/A</v>
      </c>
      <c r="H13" s="45" t="e">
        <f t="shared" si="0"/>
        <v>#N/A</v>
      </c>
      <c r="I13" s="32"/>
      <c r="J13" s="53"/>
      <c r="K13" s="53"/>
      <c r="L13" s="53"/>
    </row>
    <row r="14" spans="1:12" ht="18" customHeight="1">
      <c r="A14" s="32"/>
      <c r="B14" s="79" t="s">
        <v>136</v>
      </c>
      <c r="C14" s="79"/>
      <c r="D14" s="44">
        <v>0</v>
      </c>
      <c r="E14" s="44"/>
      <c r="F14" s="44" t="e">
        <f>VLOOKUP(B14,'&gt;&gt; Ingrédient prix'!$B$3:$D$232,2,0)</f>
        <v>#N/A</v>
      </c>
      <c r="G14" s="45" t="e">
        <f>VLOOKUP(B14,'&gt;&gt; Ingrédient prix'!$B$3:$D$232,3,0)</f>
        <v>#N/A</v>
      </c>
      <c r="H14" s="45" t="e">
        <f t="shared" si="0"/>
        <v>#N/A</v>
      </c>
      <c r="I14" s="32"/>
      <c r="J14" s="53"/>
      <c r="K14" s="53"/>
      <c r="L14" s="53"/>
    </row>
    <row r="15" spans="1:12" ht="18" hidden="1" customHeight="1">
      <c r="A15" s="32"/>
      <c r="B15" s="79"/>
      <c r="C15" s="79"/>
      <c r="D15" s="53"/>
      <c r="E15" s="44"/>
      <c r="F15" s="44" t="e">
        <f>VLOOKUP(B15,'&gt;&gt; Ingrédient prix'!$B$3:$D$232,2,0)</f>
        <v>#N/A</v>
      </c>
      <c r="G15" s="45" t="e">
        <f>VLOOKUP(B15,'&gt;&gt; Ingrédient prix'!$B$3:$D$232,3,0)</f>
        <v>#N/A</v>
      </c>
      <c r="H15" s="45" t="e">
        <f>G15*#REF!</f>
        <v>#N/A</v>
      </c>
      <c r="I15" s="32"/>
      <c r="J15" s="53"/>
      <c r="K15" s="53"/>
      <c r="L15" s="53"/>
    </row>
    <row r="16" spans="1:12" ht="32" customHeight="1">
      <c r="A16" s="32"/>
      <c r="B16" s="32"/>
      <c r="C16" s="32"/>
      <c r="D16" s="32"/>
      <c r="E16" s="32"/>
      <c r="F16" s="32"/>
      <c r="G16" s="32"/>
      <c r="H16" s="32"/>
      <c r="I16" s="32"/>
      <c r="J16" s="53"/>
      <c r="K16" s="53"/>
      <c r="L16" s="53"/>
    </row>
    <row r="17" spans="1:12" ht="32" customHeight="1">
      <c r="A17" s="133" t="s">
        <v>295</v>
      </c>
      <c r="B17" s="161"/>
      <c r="C17" s="161"/>
      <c r="D17" s="161"/>
      <c r="E17" s="161"/>
      <c r="F17" s="161"/>
      <c r="G17" s="161"/>
      <c r="H17" s="161"/>
      <c r="I17" s="161"/>
      <c r="J17" s="53"/>
      <c r="K17" s="53"/>
      <c r="L17" s="53"/>
    </row>
    <row r="18" spans="1:12" ht="20" customHeight="1">
      <c r="A18" s="85" t="s">
        <v>24</v>
      </c>
      <c r="B18" s="164" t="s">
        <v>276</v>
      </c>
      <c r="C18" s="164"/>
      <c r="D18" s="164"/>
      <c r="E18" s="164"/>
      <c r="F18" s="164"/>
      <c r="G18" s="164"/>
      <c r="H18" s="77"/>
      <c r="I18" s="77"/>
      <c r="J18" s="53"/>
      <c r="K18" s="53"/>
      <c r="L18" s="53"/>
    </row>
    <row r="19" spans="1:12" ht="20" customHeight="1">
      <c r="A19" s="85" t="s">
        <v>25</v>
      </c>
      <c r="B19" s="164" t="s">
        <v>278</v>
      </c>
      <c r="C19" s="164"/>
      <c r="D19" s="164"/>
      <c r="E19" s="164"/>
      <c r="F19" s="164"/>
      <c r="G19" s="164"/>
      <c r="H19" s="77"/>
      <c r="I19" s="77"/>
      <c r="J19" s="53"/>
      <c r="K19" s="53"/>
      <c r="L19" s="53"/>
    </row>
    <row r="20" spans="1:12" ht="20" customHeight="1">
      <c r="A20" s="85" t="s">
        <v>26</v>
      </c>
      <c r="B20" s="164" t="s">
        <v>281</v>
      </c>
      <c r="C20" s="164"/>
      <c r="D20" s="164"/>
      <c r="E20" s="164"/>
      <c r="F20" s="164"/>
      <c r="G20" s="164"/>
      <c r="H20" s="77"/>
      <c r="I20" s="77"/>
      <c r="J20" s="53"/>
      <c r="K20" s="53"/>
      <c r="L20" s="53"/>
    </row>
    <row r="21" spans="1:12" ht="20" customHeight="1">
      <c r="A21" s="85" t="s">
        <v>27</v>
      </c>
      <c r="B21" s="164" t="s">
        <v>280</v>
      </c>
      <c r="C21" s="164"/>
      <c r="D21" s="164"/>
      <c r="E21" s="164"/>
      <c r="F21" s="164"/>
      <c r="G21" s="164"/>
      <c r="H21" s="77"/>
      <c r="I21" s="77"/>
      <c r="J21" s="53"/>
      <c r="K21" s="53"/>
      <c r="L21" s="53"/>
    </row>
    <row r="22" spans="1:12" ht="20" customHeight="1">
      <c r="A22" s="85" t="s">
        <v>28</v>
      </c>
      <c r="B22" s="164" t="s">
        <v>279</v>
      </c>
      <c r="C22" s="164"/>
      <c r="D22" s="164"/>
      <c r="E22" s="164"/>
      <c r="F22" s="164"/>
      <c r="G22" s="164"/>
      <c r="H22" s="77"/>
      <c r="I22" s="77"/>
      <c r="J22" s="53"/>
      <c r="K22" s="53"/>
      <c r="L22" s="53"/>
    </row>
    <row r="23" spans="1:12" ht="20" customHeight="1">
      <c r="A23" s="85"/>
      <c r="B23" s="164"/>
      <c r="C23" s="164"/>
      <c r="D23" s="164"/>
      <c r="E23" s="164"/>
      <c r="F23" s="164"/>
      <c r="G23" s="164"/>
      <c r="H23" s="77"/>
      <c r="I23" s="77"/>
      <c r="J23" s="53"/>
      <c r="K23" s="53"/>
      <c r="L23" s="53"/>
    </row>
    <row r="24" spans="1:12" ht="27" customHeight="1">
      <c r="A24" s="58"/>
      <c r="B24" s="153"/>
      <c r="C24" s="153"/>
      <c r="D24" s="153"/>
      <c r="E24" s="153"/>
      <c r="F24" s="153"/>
      <c r="G24" s="153"/>
      <c r="H24" s="153"/>
      <c r="I24" s="153"/>
      <c r="J24" s="53"/>
      <c r="K24" s="53"/>
      <c r="L24" s="53"/>
    </row>
    <row r="25" spans="1:12" ht="18" customHeight="1">
      <c r="A25" s="32"/>
      <c r="B25" s="59" t="s">
        <v>308</v>
      </c>
      <c r="C25" s="60"/>
      <c r="D25" s="60"/>
      <c r="E25" s="60"/>
      <c r="F25" s="32"/>
      <c r="G25" s="150" t="s">
        <v>309</v>
      </c>
      <c r="H25" s="150"/>
      <c r="I25" s="150"/>
      <c r="J25" s="53"/>
      <c r="K25" s="53"/>
      <c r="L25" s="53"/>
    </row>
    <row r="26" spans="1:12" ht="18" customHeight="1">
      <c r="A26" s="32"/>
      <c r="B26" s="32" t="s">
        <v>33</v>
      </c>
      <c r="C26" s="32"/>
      <c r="D26" s="32"/>
      <c r="E26" s="48">
        <v>8</v>
      </c>
      <c r="F26" s="32"/>
      <c r="G26" s="49" t="s">
        <v>33</v>
      </c>
      <c r="H26" s="49"/>
      <c r="I26" s="48">
        <f>E26</f>
        <v>8</v>
      </c>
      <c r="J26" s="53"/>
      <c r="K26" s="53"/>
      <c r="L26" s="53"/>
    </row>
    <row r="27" spans="1:12" ht="18" customHeight="1">
      <c r="A27" s="32"/>
      <c r="B27" s="32" t="s">
        <v>65</v>
      </c>
      <c r="C27" s="32"/>
      <c r="D27" s="32"/>
      <c r="E27" s="50" t="e">
        <f>SUM(H5:H14)</f>
        <v>#N/A</v>
      </c>
      <c r="F27" s="32"/>
      <c r="G27" s="49" t="s">
        <v>65</v>
      </c>
      <c r="H27" s="49"/>
      <c r="I27" s="50" t="e">
        <f>SUM(H5:H14)</f>
        <v>#N/A</v>
      </c>
      <c r="J27" s="75"/>
      <c r="K27" s="53"/>
      <c r="L27" s="53"/>
    </row>
    <row r="28" spans="1:12" ht="18" customHeight="1">
      <c r="A28" s="35"/>
      <c r="B28" s="35" t="s">
        <v>32</v>
      </c>
      <c r="C28" s="35"/>
      <c r="D28" s="35"/>
      <c r="E28" s="51" t="e">
        <f>E27/(E26-E29)</f>
        <v>#N/A</v>
      </c>
      <c r="F28" s="32"/>
      <c r="G28" s="52" t="s">
        <v>32</v>
      </c>
      <c r="H28" s="52"/>
      <c r="I28" s="51" t="e">
        <f>+I27/(I26-I29)</f>
        <v>#N/A</v>
      </c>
      <c r="J28" s="53"/>
      <c r="K28" s="53"/>
      <c r="L28" s="53"/>
    </row>
    <row r="29" spans="1:12" ht="18" customHeight="1">
      <c r="A29" s="32"/>
      <c r="B29" s="32" t="s">
        <v>20</v>
      </c>
      <c r="C29" s="32"/>
      <c r="D29" s="32"/>
      <c r="E29" s="48">
        <f>E26/106*6</f>
        <v>0.45283018867924529</v>
      </c>
      <c r="F29" s="32"/>
      <c r="G29" s="49" t="s">
        <v>20</v>
      </c>
      <c r="H29" s="49"/>
      <c r="I29" s="48">
        <f>I26/112*12</f>
        <v>0.8571428571428571</v>
      </c>
      <c r="J29" s="53"/>
      <c r="K29" s="53"/>
      <c r="L29" s="53"/>
    </row>
    <row r="30" spans="1:12" s="11" customFormat="1" ht="18" customHeight="1">
      <c r="A30" s="32"/>
      <c r="B30" s="32" t="s">
        <v>85</v>
      </c>
      <c r="C30" s="32"/>
      <c r="D30" s="32"/>
      <c r="E30" s="50" t="e">
        <f>E26-E27-E29</f>
        <v>#N/A</v>
      </c>
      <c r="F30" s="32"/>
      <c r="G30" s="49" t="s">
        <v>85</v>
      </c>
      <c r="H30" s="49"/>
      <c r="I30" s="50"/>
      <c r="J30" s="66"/>
      <c r="K30" s="66"/>
      <c r="L30" s="66"/>
    </row>
    <row r="31" spans="1:12" ht="18" customHeight="1">
      <c r="A31" s="32"/>
      <c r="B31" s="81" t="s">
        <v>34</v>
      </c>
      <c r="C31" s="32"/>
      <c r="D31" s="32"/>
      <c r="E31" s="33">
        <v>6</v>
      </c>
      <c r="F31" s="32"/>
      <c r="G31" s="82" t="s">
        <v>35</v>
      </c>
      <c r="H31" s="53"/>
      <c r="I31" s="33">
        <v>12</v>
      </c>
      <c r="J31" s="53"/>
      <c r="K31" s="53"/>
      <c r="L31" s="53"/>
    </row>
    <row r="32" spans="1:12" ht="18" customHeight="1">
      <c r="A32" s="32"/>
      <c r="B32" s="32"/>
      <c r="C32" s="32"/>
      <c r="D32" s="32"/>
      <c r="E32" s="32"/>
      <c r="F32" s="32"/>
      <c r="G32" s="32"/>
      <c r="H32" s="32"/>
      <c r="I32" s="32"/>
      <c r="J32" s="53"/>
      <c r="K32" s="53"/>
      <c r="L32" s="53"/>
    </row>
    <row r="33" spans="1:12" ht="18" customHeight="1">
      <c r="A33" s="32"/>
      <c r="B33" s="54" t="s">
        <v>296</v>
      </c>
      <c r="C33" s="32"/>
      <c r="D33" s="32"/>
      <c r="E33" s="32"/>
      <c r="F33" s="32"/>
      <c r="G33" s="32"/>
      <c r="H33" s="32"/>
      <c r="I33" s="32"/>
      <c r="J33" s="53"/>
      <c r="K33" s="53"/>
      <c r="L33" s="53"/>
    </row>
    <row r="34" spans="1:12" ht="18" customHeight="1">
      <c r="A34" s="32"/>
      <c r="B34" s="32"/>
      <c r="C34" s="32"/>
      <c r="D34" s="32"/>
      <c r="E34" s="32"/>
      <c r="F34" s="32"/>
      <c r="G34" s="32"/>
      <c r="H34" s="32"/>
      <c r="I34" s="32"/>
      <c r="J34" s="53"/>
      <c r="K34" s="53"/>
      <c r="L34" s="53"/>
    </row>
    <row r="35" spans="1:12" ht="18" customHeight="1">
      <c r="A35" s="32"/>
      <c r="B35" s="53"/>
      <c r="C35" s="32"/>
      <c r="D35" s="32"/>
      <c r="E35" s="32"/>
      <c r="F35" s="32"/>
      <c r="G35" s="32"/>
      <c r="H35" s="32"/>
      <c r="I35" s="32"/>
      <c r="J35" s="53"/>
      <c r="K35" s="53"/>
      <c r="L35" s="53"/>
    </row>
    <row r="36" spans="1:12" ht="18" customHeight="1">
      <c r="A36" s="21"/>
      <c r="C36" s="21"/>
      <c r="D36" s="21"/>
      <c r="E36" s="21"/>
      <c r="F36" s="21"/>
      <c r="G36" s="21"/>
      <c r="H36" s="21"/>
      <c r="I36" s="21"/>
    </row>
    <row r="37" spans="1:12" ht="18" customHeight="1"/>
    <row r="38" spans="1:12" ht="18" customHeight="1"/>
  </sheetData>
  <mergeCells count="14">
    <mergeCell ref="B18:G18"/>
    <mergeCell ref="A2:I2"/>
    <mergeCell ref="J2:K2"/>
    <mergeCell ref="B4:C4"/>
    <mergeCell ref="D4:E4"/>
    <mergeCell ref="A17:I17"/>
    <mergeCell ref="B5:C5"/>
    <mergeCell ref="B24:I24"/>
    <mergeCell ref="G25:I25"/>
    <mergeCell ref="B19:G19"/>
    <mergeCell ref="B20:G20"/>
    <mergeCell ref="B21:G21"/>
    <mergeCell ref="B22:G22"/>
    <mergeCell ref="B23:G23"/>
  </mergeCells>
  <pageMargins left="0.7" right="0.7" top="0.75" bottom="0.75" header="0.3" footer="0.3"/>
  <pageSetup paperSize="9" scale="58" orientation="landscape"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47E99A-AD5B-3F4C-AFDD-6F83AD7FFA2D}">
  <sheetPr>
    <tabColor theme="4" tint="0.79998168889431442"/>
  </sheetPr>
  <dimension ref="A1:L33"/>
  <sheetViews>
    <sheetView zoomScale="108" zoomScaleNormal="165" workbookViewId="0">
      <selection activeCell="D51" sqref="D51"/>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516</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598</v>
      </c>
      <c r="C5" s="91"/>
      <c r="D5" s="92">
        <v>1</v>
      </c>
      <c r="E5" s="92"/>
      <c r="F5" s="33" t="s">
        <v>492</v>
      </c>
      <c r="G5" s="94">
        <f>VLOOKUP(B5,'&gt;&gt; Ingrédient prix'!$B$3:$D$232,3,0)</f>
        <v>0.96</v>
      </c>
      <c r="H5" s="94">
        <f t="shared" ref="H5:H10" si="0">G5*D5</f>
        <v>0.96</v>
      </c>
      <c r="I5" s="88"/>
      <c r="J5" s="86"/>
      <c r="K5" s="86"/>
      <c r="L5" s="86"/>
    </row>
    <row r="6" spans="1:12" ht="18" customHeight="1">
      <c r="A6" s="88"/>
      <c r="B6" s="91" t="s">
        <v>517</v>
      </c>
      <c r="C6" s="91"/>
      <c r="D6" s="93">
        <v>0.06</v>
      </c>
      <c r="E6" s="93"/>
      <c r="F6" s="93" t="s">
        <v>1</v>
      </c>
      <c r="G6" s="94">
        <f>VLOOKUP(B6,'&gt;&gt; Ingrédient prix'!$B$3:$D$232,3,0)</f>
        <v>29.98</v>
      </c>
      <c r="H6" s="94">
        <f t="shared" si="0"/>
        <v>1.7988</v>
      </c>
      <c r="I6" s="88"/>
      <c r="J6" s="86"/>
      <c r="K6" s="86"/>
      <c r="L6" s="86"/>
    </row>
    <row r="7" spans="1:12" ht="18" customHeight="1">
      <c r="A7" s="88"/>
      <c r="B7" s="91" t="s">
        <v>518</v>
      </c>
      <c r="C7" s="91"/>
      <c r="D7" s="93">
        <v>0.03</v>
      </c>
      <c r="E7" s="93"/>
      <c r="F7" s="93" t="s">
        <v>1</v>
      </c>
      <c r="G7" s="94">
        <f>VLOOKUP(B7,'&gt;&gt; Ingrédient prix'!$B$3:$D$232,3,0)</f>
        <v>4.5999999999999996</v>
      </c>
      <c r="H7" s="94">
        <f t="shared" si="0"/>
        <v>0.13799999999999998</v>
      </c>
      <c r="I7" s="88"/>
      <c r="J7" s="86"/>
      <c r="K7" s="86"/>
      <c r="L7" s="86"/>
    </row>
    <row r="8" spans="1:12" ht="18" customHeight="1">
      <c r="A8" s="88"/>
      <c r="B8" s="91" t="s">
        <v>489</v>
      </c>
      <c r="C8" s="91"/>
      <c r="D8" s="93">
        <v>0.02</v>
      </c>
      <c r="E8" s="93"/>
      <c r="F8" s="93" t="s">
        <v>22</v>
      </c>
      <c r="G8" s="94">
        <f>VLOOKUP(B8,'&gt;&gt; Ingrédient prix'!$B$3:$D$232,3,0)</f>
        <v>8.1300000000000008</v>
      </c>
      <c r="H8" s="94">
        <f t="shared" si="0"/>
        <v>0.16260000000000002</v>
      </c>
      <c r="I8" s="88"/>
      <c r="J8" s="86"/>
      <c r="K8" s="86"/>
      <c r="L8" s="86"/>
    </row>
    <row r="9" spans="1:12" ht="18" customHeight="1">
      <c r="A9" s="88"/>
      <c r="B9" s="91" t="s">
        <v>325</v>
      </c>
      <c r="C9" s="91"/>
      <c r="D9" s="93">
        <v>0.01</v>
      </c>
      <c r="E9" s="93"/>
      <c r="F9" s="93" t="s">
        <v>22</v>
      </c>
      <c r="G9" s="94">
        <f>VLOOKUP(B9,'&gt;&gt; Ingrédient prix'!$B$3:$D$232,3,0)</f>
        <v>24.83</v>
      </c>
      <c r="H9" s="94">
        <f t="shared" si="0"/>
        <v>0.24829999999999999</v>
      </c>
      <c r="I9" s="88"/>
      <c r="J9" s="86"/>
      <c r="K9" s="86"/>
      <c r="L9" s="86"/>
    </row>
    <row r="10" spans="1:12" ht="18" customHeight="1">
      <c r="A10" s="88"/>
      <c r="B10" s="91" t="s">
        <v>457</v>
      </c>
      <c r="C10" s="91"/>
      <c r="D10" s="93">
        <v>0.01</v>
      </c>
      <c r="E10" s="93"/>
      <c r="F10" s="93" t="s">
        <v>1</v>
      </c>
      <c r="G10" s="94">
        <f>VLOOKUP(B10,'&gt;&gt; Ingrédient prix'!$B$3:$D$232,3,0)</f>
        <v>13.88</v>
      </c>
      <c r="H10" s="94">
        <f t="shared" si="0"/>
        <v>0.13880000000000001</v>
      </c>
      <c r="I10" s="88"/>
      <c r="J10" s="86"/>
      <c r="K10" s="86"/>
      <c r="L10" s="86"/>
    </row>
    <row r="11" spans="1:12" ht="18" customHeight="1">
      <c r="A11" s="88"/>
      <c r="B11" s="91"/>
      <c r="C11" s="91"/>
      <c r="D11" s="93"/>
      <c r="E11" s="93"/>
      <c r="F11" s="93"/>
      <c r="G11" s="94"/>
      <c r="H11" s="94"/>
      <c r="I11" s="88"/>
      <c r="J11" s="86"/>
      <c r="K11" s="86"/>
      <c r="L11" s="86"/>
    </row>
    <row r="12" spans="1:12" ht="18" customHeight="1">
      <c r="A12" s="88"/>
      <c r="B12" s="91"/>
      <c r="C12" s="91"/>
      <c r="D12" s="93"/>
      <c r="E12" s="93" t="s">
        <v>519</v>
      </c>
      <c r="F12" s="93"/>
      <c r="G12" s="94"/>
      <c r="H12" s="94"/>
      <c r="I12" s="88"/>
      <c r="J12" s="86"/>
      <c r="K12" s="86"/>
      <c r="L12" s="86"/>
    </row>
    <row r="13" spans="1:12" ht="32" customHeight="1">
      <c r="A13" s="88"/>
      <c r="B13" s="88"/>
      <c r="C13" s="88"/>
      <c r="D13" s="88"/>
      <c r="E13" s="88"/>
      <c r="F13" s="88"/>
      <c r="G13" s="88"/>
      <c r="H13" s="88"/>
      <c r="I13" s="88"/>
      <c r="J13" s="86"/>
      <c r="K13" s="86"/>
      <c r="L13" s="86"/>
    </row>
    <row r="14" spans="1:12" ht="32" customHeight="1">
      <c r="A14" s="129" t="s">
        <v>507</v>
      </c>
      <c r="B14" s="130"/>
      <c r="C14" s="130"/>
      <c r="D14" s="130"/>
      <c r="E14" s="130"/>
      <c r="F14" s="130"/>
      <c r="G14" s="130"/>
      <c r="H14" s="130"/>
      <c r="I14" s="130"/>
      <c r="J14" s="86"/>
      <c r="K14" s="86"/>
      <c r="L14" s="86"/>
    </row>
    <row r="15" spans="1:12" ht="20" customHeight="1">
      <c r="A15" s="120" t="s">
        <v>510</v>
      </c>
      <c r="B15" s="122" t="s">
        <v>520</v>
      </c>
      <c r="C15" s="122"/>
      <c r="D15" s="122"/>
      <c r="E15" s="122"/>
      <c r="F15" s="122"/>
      <c r="G15" s="122"/>
      <c r="H15" s="97"/>
      <c r="I15" s="97"/>
      <c r="J15" s="86"/>
      <c r="K15" s="86"/>
      <c r="L15" s="86"/>
    </row>
    <row r="16" spans="1:12" ht="20" customHeight="1">
      <c r="A16" s="120" t="s">
        <v>511</v>
      </c>
      <c r="B16" s="122" t="s">
        <v>521</v>
      </c>
      <c r="C16" s="122"/>
      <c r="D16" s="122"/>
      <c r="E16" s="122"/>
      <c r="F16" s="122"/>
      <c r="G16" s="122"/>
      <c r="H16" s="97"/>
      <c r="I16" s="97"/>
      <c r="J16" s="86"/>
      <c r="K16" s="86"/>
      <c r="L16" s="86"/>
    </row>
    <row r="17" spans="1:12" ht="17.25" customHeight="1">
      <c r="A17" s="120" t="s">
        <v>512</v>
      </c>
      <c r="B17" s="122" t="s">
        <v>522</v>
      </c>
      <c r="C17" s="122"/>
      <c r="D17" s="122"/>
      <c r="E17" s="122"/>
      <c r="F17" s="122"/>
      <c r="G17" s="122"/>
      <c r="H17" s="97"/>
      <c r="I17" s="97"/>
      <c r="J17" s="86"/>
      <c r="K17" s="86"/>
      <c r="L17" s="86"/>
    </row>
    <row r="18" spans="1:12" ht="20" customHeight="1">
      <c r="A18" s="120" t="s">
        <v>513</v>
      </c>
      <c r="B18" s="166" t="s">
        <v>523</v>
      </c>
      <c r="C18" s="166"/>
      <c r="D18" s="166"/>
      <c r="E18" s="166"/>
      <c r="F18" s="166"/>
      <c r="G18" s="166"/>
      <c r="H18" s="97"/>
      <c r="I18" s="97"/>
      <c r="J18" s="86"/>
      <c r="K18" s="86"/>
      <c r="L18" s="86"/>
    </row>
    <row r="19" spans="1:12" ht="18" customHeight="1">
      <c r="A19" s="115"/>
      <c r="B19" s="131"/>
      <c r="C19" s="131"/>
      <c r="D19" s="131"/>
      <c r="E19" s="131"/>
      <c r="F19" s="131"/>
      <c r="G19" s="131"/>
      <c r="H19" s="131"/>
      <c r="I19" s="131"/>
      <c r="J19" s="86"/>
      <c r="K19" s="86"/>
      <c r="L19" s="86"/>
    </row>
    <row r="20" spans="1:12" ht="18" customHeight="1">
      <c r="A20" s="88"/>
      <c r="B20" s="100" t="s">
        <v>501</v>
      </c>
      <c r="C20" s="101"/>
      <c r="D20" s="101"/>
      <c r="E20" s="101"/>
      <c r="F20" s="88"/>
      <c r="G20" s="123" t="s">
        <v>508</v>
      </c>
      <c r="H20" s="123"/>
      <c r="I20" s="123"/>
      <c r="J20" s="86"/>
      <c r="K20" s="86"/>
      <c r="L20" s="86"/>
    </row>
    <row r="21" spans="1:12" ht="18" customHeight="1">
      <c r="A21" s="88"/>
      <c r="B21" s="88" t="s">
        <v>502</v>
      </c>
      <c r="C21" s="88"/>
      <c r="D21" s="88"/>
      <c r="E21" s="102">
        <v>12</v>
      </c>
      <c r="F21" s="88"/>
      <c r="G21" s="95" t="s">
        <v>502</v>
      </c>
      <c r="H21" s="95"/>
      <c r="I21" s="102">
        <f>E21</f>
        <v>12</v>
      </c>
      <c r="J21" s="86"/>
      <c r="K21" s="86"/>
      <c r="L21" s="86"/>
    </row>
    <row r="22" spans="1:12" ht="18" customHeight="1">
      <c r="A22" s="88"/>
      <c r="B22" s="88" t="s">
        <v>65</v>
      </c>
      <c r="C22" s="88"/>
      <c r="D22" s="88"/>
      <c r="E22" s="103">
        <f>SUM(H5:H12)</f>
        <v>3.4464999999999995</v>
      </c>
      <c r="F22" s="88"/>
      <c r="G22" s="95" t="s">
        <v>65</v>
      </c>
      <c r="H22" s="95"/>
      <c r="I22" s="103">
        <f>SUM(H5:H12)</f>
        <v>3.4464999999999995</v>
      </c>
      <c r="J22" s="104"/>
      <c r="K22" s="86"/>
      <c r="L22" s="86"/>
    </row>
    <row r="23" spans="1:12" ht="18" customHeight="1">
      <c r="A23" s="105"/>
      <c r="B23" s="105" t="s">
        <v>503</v>
      </c>
      <c r="C23" s="105"/>
      <c r="D23" s="105"/>
      <c r="E23" s="106">
        <f>E22/(E21-E24)</f>
        <v>0.30444083333333333</v>
      </c>
      <c r="F23" s="88"/>
      <c r="G23" s="107" t="s">
        <v>503</v>
      </c>
      <c r="H23" s="107"/>
      <c r="I23" s="106">
        <f>+I22/(I21-I24)</f>
        <v>0.32167333333333326</v>
      </c>
      <c r="J23" s="86"/>
      <c r="K23" s="86"/>
      <c r="L23" s="86"/>
    </row>
    <row r="24" spans="1:12" ht="18" customHeight="1">
      <c r="A24" s="88"/>
      <c r="B24" s="88" t="s">
        <v>504</v>
      </c>
      <c r="C24" s="88"/>
      <c r="D24" s="88"/>
      <c r="E24" s="102">
        <f>E21/106*6</f>
        <v>0.679245283018868</v>
      </c>
      <c r="F24" s="88"/>
      <c r="G24" s="95" t="s">
        <v>504</v>
      </c>
      <c r="H24" s="95"/>
      <c r="I24" s="102">
        <f>I21/112*12</f>
        <v>1.2857142857142856</v>
      </c>
      <c r="J24" s="86"/>
      <c r="K24" s="86"/>
      <c r="L24" s="86"/>
    </row>
    <row r="25" spans="1:12" s="109" customFormat="1" ht="18" customHeight="1">
      <c r="A25" s="88"/>
      <c r="B25" s="88" t="s">
        <v>85</v>
      </c>
      <c r="C25" s="88"/>
      <c r="D25" s="88"/>
      <c r="E25" s="103">
        <f>E21-E22-E24</f>
        <v>7.8742547169811319</v>
      </c>
      <c r="F25" s="88"/>
      <c r="G25" s="95" t="s">
        <v>85</v>
      </c>
      <c r="H25" s="95"/>
      <c r="I25" s="103">
        <f>I21-I22-I24</f>
        <v>7.2677857142857141</v>
      </c>
      <c r="J25" s="108"/>
      <c r="K25" s="108"/>
      <c r="L25" s="108"/>
    </row>
    <row r="26" spans="1:12" ht="18" customHeight="1">
      <c r="A26" s="88"/>
      <c r="B26" s="110" t="s">
        <v>505</v>
      </c>
      <c r="C26" s="88"/>
      <c r="D26" s="88"/>
      <c r="E26" s="111">
        <v>6</v>
      </c>
      <c r="F26" s="88"/>
      <c r="G26" s="112" t="s">
        <v>506</v>
      </c>
      <c r="H26" s="86"/>
      <c r="I26" s="111">
        <v>12</v>
      </c>
      <c r="J26" s="86"/>
      <c r="K26" s="86"/>
      <c r="L26" s="86"/>
    </row>
    <row r="27" spans="1:12" ht="18" customHeight="1">
      <c r="A27" s="88"/>
      <c r="B27" s="88"/>
      <c r="C27" s="88"/>
      <c r="D27" s="88"/>
      <c r="E27" s="88"/>
      <c r="F27" s="88"/>
      <c r="G27" s="88"/>
      <c r="H27" s="88"/>
      <c r="I27" s="88"/>
      <c r="J27" s="86"/>
      <c r="K27" s="86"/>
      <c r="L27" s="86"/>
    </row>
    <row r="28" spans="1:12" ht="18" customHeight="1">
      <c r="A28" s="88"/>
      <c r="B28" s="119" t="s">
        <v>509</v>
      </c>
      <c r="C28" s="88"/>
      <c r="D28" s="88"/>
      <c r="E28" s="88"/>
      <c r="F28" s="88"/>
      <c r="G28" s="88"/>
      <c r="H28" s="88"/>
      <c r="I28" s="88"/>
      <c r="J28" s="86"/>
      <c r="K28" s="86"/>
      <c r="L28" s="86"/>
    </row>
    <row r="29" spans="1:12" ht="18" customHeight="1">
      <c r="A29" s="88"/>
      <c r="B29" s="88"/>
      <c r="C29" s="88"/>
      <c r="D29" s="88"/>
      <c r="E29" s="88"/>
      <c r="F29" s="88"/>
      <c r="G29" s="88"/>
      <c r="H29" s="88"/>
      <c r="I29" s="88"/>
      <c r="J29" s="86"/>
      <c r="K29" s="86"/>
      <c r="L29" s="86"/>
    </row>
    <row r="30" spans="1:12" ht="18" customHeight="1">
      <c r="A30" s="88"/>
      <c r="B30" s="86"/>
      <c r="C30" s="88"/>
      <c r="D30" s="88"/>
      <c r="E30" s="88"/>
      <c r="F30" s="88"/>
      <c r="G30" s="88"/>
      <c r="H30" s="88"/>
      <c r="I30" s="88"/>
      <c r="J30" s="86"/>
      <c r="K30" s="86"/>
      <c r="L30" s="86"/>
    </row>
    <row r="31" spans="1:12" ht="18" customHeight="1">
      <c r="A31" s="114"/>
      <c r="C31" s="114"/>
      <c r="D31" s="114"/>
      <c r="E31" s="114"/>
      <c r="F31" s="114"/>
      <c r="G31" s="114"/>
      <c r="H31" s="114"/>
      <c r="I31" s="114"/>
    </row>
    <row r="32" spans="1:12" ht="18" customHeight="1"/>
    <row r="33" ht="18" customHeight="1"/>
  </sheetData>
  <mergeCells count="11">
    <mergeCell ref="B15:G15"/>
    <mergeCell ref="A2:I2"/>
    <mergeCell ref="J2:K2"/>
    <mergeCell ref="B4:C4"/>
    <mergeCell ref="D4:E4"/>
    <mergeCell ref="A14:I14"/>
    <mergeCell ref="B16:G16"/>
    <mergeCell ref="B17:G17"/>
    <mergeCell ref="B18:G18"/>
    <mergeCell ref="B19:I19"/>
    <mergeCell ref="G20:I20"/>
  </mergeCells>
  <dataValidations count="1">
    <dataValidation type="list" allowBlank="1" showInputMessage="1" showErrorMessage="1" sqref="F5" xr:uid="{F06C938D-E479-4F46-A7D2-44F5FE54FC53}">
      <formula1>$E$2:$E$5</formula1>
    </dataValidation>
  </dataValidation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9DD279-40F3-B647-9FC8-36FBB2BAEA79}">
  <sheetPr>
    <tabColor theme="4" tint="0.79998168889431442"/>
  </sheetPr>
  <dimension ref="A1:L34"/>
  <sheetViews>
    <sheetView zoomScale="108" zoomScaleNormal="165" workbookViewId="0">
      <selection activeCell="D32" sqref="D32"/>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524</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646</v>
      </c>
      <c r="C5" s="91"/>
      <c r="D5" s="92">
        <v>1</v>
      </c>
      <c r="E5" s="92"/>
      <c r="F5" s="44" t="s">
        <v>492</v>
      </c>
      <c r="G5" s="94">
        <f>VLOOKUP(B5,'&gt;&gt; Ingrédient prix'!$B$3:$D$232,3,0)</f>
        <v>0.56000000000000005</v>
      </c>
      <c r="H5" s="94">
        <f t="shared" ref="H5:H9" si="0">G5*D5</f>
        <v>0.56000000000000005</v>
      </c>
      <c r="I5" s="88"/>
      <c r="J5" s="86"/>
      <c r="K5" s="86"/>
      <c r="L5" s="86"/>
    </row>
    <row r="6" spans="1:12" ht="18" customHeight="1">
      <c r="A6" s="88"/>
      <c r="B6" s="91" t="s">
        <v>486</v>
      </c>
      <c r="C6" s="91"/>
      <c r="D6" s="93">
        <v>0.02</v>
      </c>
      <c r="E6" s="93"/>
      <c r="F6" s="93" t="s">
        <v>1</v>
      </c>
      <c r="G6" s="94">
        <f>VLOOKUP(B6,'&gt;&gt; Ingrédient prix'!$B$3:$D$232,3,0)</f>
        <v>2.27</v>
      </c>
      <c r="H6" s="94">
        <f t="shared" si="0"/>
        <v>4.5400000000000003E-2</v>
      </c>
      <c r="I6" s="88"/>
      <c r="J6" s="86"/>
      <c r="K6" s="86"/>
      <c r="L6" s="86"/>
    </row>
    <row r="7" spans="1:12" ht="18" customHeight="1">
      <c r="A7" s="88"/>
      <c r="B7" s="91" t="s">
        <v>525</v>
      </c>
      <c r="C7" s="91"/>
      <c r="D7" s="93">
        <v>0.01</v>
      </c>
      <c r="E7" s="93"/>
      <c r="F7" s="93" t="s">
        <v>1</v>
      </c>
      <c r="G7" s="94">
        <f>VLOOKUP(B7,'&gt;&gt; Ingrédient prix'!$B$3:$D$232,3,0)</f>
        <v>15</v>
      </c>
      <c r="H7" s="94">
        <f t="shared" si="0"/>
        <v>0.15</v>
      </c>
      <c r="I7" s="88"/>
      <c r="J7" s="86"/>
      <c r="K7" s="86"/>
      <c r="L7" s="86"/>
    </row>
    <row r="8" spans="1:12" ht="18" customHeight="1">
      <c r="A8" s="88"/>
      <c r="B8" s="91" t="s">
        <v>526</v>
      </c>
      <c r="C8" s="91"/>
      <c r="D8" s="93">
        <v>0.08</v>
      </c>
      <c r="E8" s="93"/>
      <c r="F8" s="93" t="s">
        <v>1</v>
      </c>
      <c r="G8" s="94">
        <f>VLOOKUP(B8,'&gt;&gt; Ingrédient prix'!$B$3:$D$232,3,0)</f>
        <v>17.2</v>
      </c>
      <c r="H8" s="94">
        <f t="shared" si="0"/>
        <v>1.3759999999999999</v>
      </c>
      <c r="I8" s="88"/>
      <c r="J8" s="86"/>
      <c r="K8" s="86"/>
      <c r="L8" s="86"/>
    </row>
    <row r="9" spans="1:12" ht="18" customHeight="1">
      <c r="A9" s="88"/>
      <c r="B9" s="91" t="s">
        <v>487</v>
      </c>
      <c r="C9" s="91"/>
      <c r="D9" s="93">
        <v>0.02</v>
      </c>
      <c r="E9" s="93"/>
      <c r="F9" s="93" t="s">
        <v>1</v>
      </c>
      <c r="G9" s="94">
        <f>VLOOKUP(B9,'&gt;&gt; Ingrédient prix'!$B$3:$D$232,3,0)</f>
        <v>10.45</v>
      </c>
      <c r="H9" s="94">
        <f t="shared" si="0"/>
        <v>0.20899999999999999</v>
      </c>
      <c r="I9" s="88"/>
      <c r="J9" s="86"/>
      <c r="K9" s="86"/>
      <c r="L9" s="86"/>
    </row>
    <row r="10" spans="1:12" ht="18" customHeight="1">
      <c r="A10" s="88"/>
      <c r="B10" s="91"/>
      <c r="C10" s="91"/>
      <c r="D10" s="93"/>
      <c r="E10" s="93"/>
      <c r="F10" s="93"/>
      <c r="G10" s="94"/>
      <c r="H10" s="94"/>
      <c r="I10" s="88"/>
      <c r="J10" s="86"/>
      <c r="K10" s="86"/>
      <c r="L10" s="86"/>
    </row>
    <row r="11" spans="1:12" ht="18" customHeight="1">
      <c r="A11" s="88"/>
      <c r="B11" s="91"/>
      <c r="C11" s="91"/>
      <c r="D11" s="93"/>
      <c r="E11" s="93"/>
      <c r="F11" s="93"/>
      <c r="G11" s="94"/>
      <c r="H11" s="94"/>
      <c r="I11" s="88"/>
      <c r="J11" s="86"/>
      <c r="K11" s="86"/>
      <c r="L11" s="86"/>
    </row>
    <row r="12" spans="1:12" ht="32" customHeight="1">
      <c r="A12" s="88"/>
      <c r="B12" s="88"/>
      <c r="C12" s="88"/>
      <c r="D12" s="88"/>
      <c r="E12" s="88"/>
      <c r="F12" s="88"/>
      <c r="G12" s="88"/>
      <c r="H12" s="88"/>
      <c r="I12" s="88"/>
      <c r="J12" s="86"/>
      <c r="K12" s="86"/>
      <c r="L12" s="86"/>
    </row>
    <row r="13" spans="1:12" ht="32" customHeight="1">
      <c r="A13" s="129" t="s">
        <v>507</v>
      </c>
      <c r="B13" s="130"/>
      <c r="C13" s="130"/>
      <c r="D13" s="130"/>
      <c r="E13" s="130"/>
      <c r="F13" s="130"/>
      <c r="G13" s="130"/>
      <c r="H13" s="130"/>
      <c r="I13" s="130"/>
      <c r="J13" s="86"/>
      <c r="K13" s="86"/>
      <c r="L13" s="86"/>
    </row>
    <row r="14" spans="1:12" ht="20" customHeight="1">
      <c r="A14" s="120" t="s">
        <v>510</v>
      </c>
      <c r="B14" s="122" t="s">
        <v>527</v>
      </c>
      <c r="C14" s="122"/>
      <c r="D14" s="122"/>
      <c r="E14" s="122"/>
      <c r="F14" s="122"/>
      <c r="G14" s="122"/>
      <c r="H14" s="97"/>
      <c r="I14" s="97"/>
      <c r="J14" s="86"/>
      <c r="K14" s="86"/>
      <c r="L14" s="86"/>
    </row>
    <row r="15" spans="1:12" ht="20" customHeight="1">
      <c r="A15" s="120" t="s">
        <v>511</v>
      </c>
      <c r="B15" s="122" t="s">
        <v>528</v>
      </c>
      <c r="C15" s="122"/>
      <c r="D15" s="122"/>
      <c r="E15" s="122"/>
      <c r="F15" s="122"/>
      <c r="G15" s="122"/>
      <c r="H15" s="97"/>
      <c r="I15" s="97"/>
      <c r="J15" s="86"/>
      <c r="K15" s="86"/>
      <c r="L15" s="86"/>
    </row>
    <row r="16" spans="1:12" ht="17.25" customHeight="1">
      <c r="A16" s="120" t="s">
        <v>512</v>
      </c>
      <c r="B16" s="166" t="s">
        <v>529</v>
      </c>
      <c r="C16" s="166"/>
      <c r="D16" s="166"/>
      <c r="E16" s="166"/>
      <c r="F16" s="166"/>
      <c r="G16" s="166"/>
      <c r="H16" s="97"/>
      <c r="I16" s="97"/>
      <c r="J16" s="86"/>
      <c r="K16" s="86"/>
      <c r="L16" s="86"/>
    </row>
    <row r="17" spans="1:12" ht="20" customHeight="1">
      <c r="A17" s="120" t="s">
        <v>513</v>
      </c>
      <c r="B17" s="122" t="s">
        <v>530</v>
      </c>
      <c r="C17" s="122"/>
      <c r="D17" s="122"/>
      <c r="E17" s="122"/>
      <c r="F17" s="122"/>
      <c r="G17" s="122"/>
      <c r="H17" s="97"/>
      <c r="I17" s="97"/>
      <c r="J17" s="86"/>
      <c r="K17" s="86"/>
      <c r="L17" s="86"/>
    </row>
    <row r="18" spans="1:12" ht="20" customHeight="1">
      <c r="A18" s="120" t="s">
        <v>514</v>
      </c>
      <c r="B18" s="122" t="s">
        <v>531</v>
      </c>
      <c r="C18" s="122"/>
      <c r="D18" s="122"/>
      <c r="E18" s="122"/>
      <c r="F18" s="122"/>
      <c r="G18" s="122"/>
      <c r="H18" s="97"/>
      <c r="I18" s="97"/>
      <c r="J18" s="86"/>
      <c r="K18" s="86"/>
      <c r="L18" s="86"/>
    </row>
    <row r="19" spans="1:12" ht="20" customHeight="1">
      <c r="A19" s="120" t="s">
        <v>515</v>
      </c>
      <c r="B19" s="117" t="s">
        <v>532</v>
      </c>
      <c r="C19" s="117"/>
      <c r="D19" s="117"/>
      <c r="E19" s="117"/>
      <c r="F19" s="117"/>
      <c r="G19" s="117"/>
      <c r="H19" s="97"/>
      <c r="I19" s="97"/>
      <c r="J19" s="86"/>
      <c r="K19" s="86"/>
      <c r="L19" s="86"/>
    </row>
    <row r="20" spans="1:12" ht="18" customHeight="1">
      <c r="A20" s="115"/>
      <c r="B20" s="131"/>
      <c r="C20" s="131"/>
      <c r="D20" s="131"/>
      <c r="E20" s="131"/>
      <c r="F20" s="131"/>
      <c r="G20" s="131"/>
      <c r="H20" s="131"/>
      <c r="I20" s="131"/>
      <c r="J20" s="86"/>
      <c r="K20" s="86"/>
      <c r="L20" s="86"/>
    </row>
    <row r="21" spans="1:12" ht="18" customHeight="1">
      <c r="A21" s="88"/>
      <c r="B21" s="100" t="s">
        <v>501</v>
      </c>
      <c r="C21" s="101"/>
      <c r="D21" s="101"/>
      <c r="E21" s="101"/>
      <c r="F21" s="88"/>
      <c r="G21" s="123" t="s">
        <v>508</v>
      </c>
      <c r="H21" s="123"/>
      <c r="I21" s="123"/>
      <c r="J21" s="86"/>
      <c r="K21" s="86"/>
      <c r="L21" s="86"/>
    </row>
    <row r="22" spans="1:12" ht="18" customHeight="1">
      <c r="A22" s="88"/>
      <c r="B22" s="88" t="s">
        <v>502</v>
      </c>
      <c r="C22" s="88"/>
      <c r="D22" s="88"/>
      <c r="E22" s="102">
        <v>12</v>
      </c>
      <c r="F22" s="88"/>
      <c r="G22" s="95" t="s">
        <v>502</v>
      </c>
      <c r="H22" s="95"/>
      <c r="I22" s="102">
        <f>E22</f>
        <v>12</v>
      </c>
      <c r="J22" s="86"/>
      <c r="K22" s="86"/>
      <c r="L22" s="86"/>
    </row>
    <row r="23" spans="1:12" ht="18" customHeight="1">
      <c r="A23" s="88"/>
      <c r="B23" s="88" t="s">
        <v>65</v>
      </c>
      <c r="C23" s="88"/>
      <c r="D23" s="88"/>
      <c r="E23" s="103">
        <f>SUM(H5:H11)</f>
        <v>2.3404000000000003</v>
      </c>
      <c r="F23" s="88"/>
      <c r="G23" s="95" t="s">
        <v>65</v>
      </c>
      <c r="H23" s="95"/>
      <c r="I23" s="103">
        <f>SUM(H5:H11)</f>
        <v>2.3404000000000003</v>
      </c>
      <c r="J23" s="104"/>
      <c r="K23" s="86"/>
      <c r="L23" s="86"/>
    </row>
    <row r="24" spans="1:12" ht="18" customHeight="1">
      <c r="A24" s="105"/>
      <c r="B24" s="105" t="s">
        <v>503</v>
      </c>
      <c r="C24" s="105"/>
      <c r="D24" s="105"/>
      <c r="E24" s="106">
        <f>E23/(E22-E25)</f>
        <v>0.20673533333333338</v>
      </c>
      <c r="F24" s="88"/>
      <c r="G24" s="107" t="s">
        <v>503</v>
      </c>
      <c r="H24" s="107"/>
      <c r="I24" s="106">
        <f>+I23/(I22-I25)</f>
        <v>0.21843733333333334</v>
      </c>
      <c r="J24" s="86"/>
      <c r="K24" s="86"/>
      <c r="L24" s="86"/>
    </row>
    <row r="25" spans="1:12" ht="18" customHeight="1">
      <c r="A25" s="88"/>
      <c r="B25" s="88" t="s">
        <v>504</v>
      </c>
      <c r="C25" s="88"/>
      <c r="D25" s="88"/>
      <c r="E25" s="102">
        <f>E22/106*6</f>
        <v>0.679245283018868</v>
      </c>
      <c r="F25" s="88"/>
      <c r="G25" s="95" t="s">
        <v>504</v>
      </c>
      <c r="H25" s="95"/>
      <c r="I25" s="102">
        <f>I22/112*12</f>
        <v>1.2857142857142856</v>
      </c>
      <c r="J25" s="86"/>
      <c r="K25" s="86"/>
      <c r="L25" s="86"/>
    </row>
    <row r="26" spans="1:12" s="109" customFormat="1" ht="18" customHeight="1">
      <c r="A26" s="88"/>
      <c r="B26" s="88" t="s">
        <v>85</v>
      </c>
      <c r="C26" s="88"/>
      <c r="D26" s="88"/>
      <c r="E26" s="103">
        <f>E22-E23-E25</f>
        <v>8.9803547169811306</v>
      </c>
      <c r="F26" s="88"/>
      <c r="G26" s="95" t="s">
        <v>85</v>
      </c>
      <c r="H26" s="95"/>
      <c r="I26" s="103">
        <f>I22-I23-I25</f>
        <v>8.3738857142857128</v>
      </c>
      <c r="J26" s="108"/>
      <c r="K26" s="108"/>
      <c r="L26" s="108"/>
    </row>
    <row r="27" spans="1:12" ht="18" customHeight="1">
      <c r="A27" s="88"/>
      <c r="B27" s="110" t="s">
        <v>505</v>
      </c>
      <c r="C27" s="88"/>
      <c r="D27" s="88"/>
      <c r="E27" s="111">
        <v>6</v>
      </c>
      <c r="F27" s="88"/>
      <c r="G27" s="112" t="s">
        <v>506</v>
      </c>
      <c r="H27" s="86"/>
      <c r="I27" s="111">
        <v>12</v>
      </c>
      <c r="J27" s="86"/>
      <c r="K27" s="86"/>
      <c r="L27" s="86"/>
    </row>
    <row r="28" spans="1:12" ht="18" customHeight="1">
      <c r="A28" s="88"/>
      <c r="B28" s="88"/>
      <c r="C28" s="88"/>
      <c r="D28" s="88"/>
      <c r="E28" s="88"/>
      <c r="F28" s="88"/>
      <c r="G28" s="88"/>
      <c r="H28" s="88"/>
      <c r="I28" s="88"/>
      <c r="J28" s="86"/>
      <c r="K28" s="86"/>
      <c r="L28" s="86"/>
    </row>
    <row r="29" spans="1:12" ht="18" customHeight="1">
      <c r="A29" s="88"/>
      <c r="B29" s="119" t="s">
        <v>509</v>
      </c>
      <c r="C29" s="88"/>
      <c r="D29" s="88"/>
      <c r="E29" s="88"/>
      <c r="F29" s="88"/>
      <c r="G29" s="88"/>
      <c r="H29" s="88"/>
      <c r="I29" s="88"/>
      <c r="J29" s="86"/>
      <c r="K29" s="86"/>
      <c r="L29" s="86"/>
    </row>
    <row r="30" spans="1:12" ht="18" customHeight="1">
      <c r="A30" s="88"/>
      <c r="B30" s="88"/>
      <c r="C30" s="88"/>
      <c r="D30" s="88"/>
      <c r="E30" s="88"/>
      <c r="F30" s="88"/>
      <c r="G30" s="88"/>
      <c r="H30" s="88"/>
      <c r="I30" s="88"/>
      <c r="J30" s="86"/>
      <c r="K30" s="86"/>
      <c r="L30" s="86"/>
    </row>
    <row r="31" spans="1:12" ht="18" customHeight="1">
      <c r="A31" s="88"/>
      <c r="B31" s="86"/>
      <c r="C31" s="88"/>
      <c r="D31" s="88"/>
      <c r="E31" s="88"/>
      <c r="F31" s="88"/>
      <c r="G31" s="88"/>
      <c r="H31" s="88"/>
      <c r="I31" s="88"/>
      <c r="J31" s="86"/>
      <c r="K31" s="86"/>
      <c r="L31" s="86"/>
    </row>
    <row r="32" spans="1:12" ht="18" customHeight="1">
      <c r="A32" s="114"/>
      <c r="C32" s="114"/>
      <c r="D32" s="114"/>
      <c r="E32" s="114"/>
      <c r="F32" s="114"/>
      <c r="G32" s="114"/>
      <c r="H32" s="114"/>
      <c r="I32" s="114"/>
    </row>
    <row r="33" ht="18" customHeight="1"/>
    <row r="34" ht="18" customHeight="1"/>
  </sheetData>
  <mergeCells count="12">
    <mergeCell ref="G21:I21"/>
    <mergeCell ref="A2:I2"/>
    <mergeCell ref="J2:K2"/>
    <mergeCell ref="B4:C4"/>
    <mergeCell ref="D4:E4"/>
    <mergeCell ref="A13:I13"/>
    <mergeCell ref="B14:G14"/>
    <mergeCell ref="B15:G15"/>
    <mergeCell ref="B16:G16"/>
    <mergeCell ref="B17:G17"/>
    <mergeCell ref="B18:G18"/>
    <mergeCell ref="B20:I20"/>
  </mergeCells>
  <dataValidations count="1">
    <dataValidation type="list" allowBlank="1" showInputMessage="1" showErrorMessage="1" sqref="F5" xr:uid="{327A1D55-B92D-6746-9A10-E34ECCC92260}">
      <formula1>$E$2:$E$5</formula1>
    </dataValidation>
  </dataValidation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4AE8B1-E25C-0D42-AC09-20940C264D2B}">
  <sheetPr>
    <tabColor theme="4" tint="0.79998168889431442"/>
  </sheetPr>
  <dimension ref="A1:L34"/>
  <sheetViews>
    <sheetView zoomScale="108" zoomScaleNormal="165" workbookViewId="0">
      <selection activeCell="B42" sqref="B42"/>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533</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640</v>
      </c>
      <c r="C5" s="91"/>
      <c r="D5" s="78">
        <v>3</v>
      </c>
      <c r="E5" s="92"/>
      <c r="F5" s="44" t="s">
        <v>492</v>
      </c>
      <c r="G5" s="94">
        <f>VLOOKUP(B5,'&gt;&gt; Ingrédient prix'!$B$3:$D$232,3,0)</f>
        <v>0.33</v>
      </c>
      <c r="H5" s="94">
        <f t="shared" ref="H5:H10" si="0">G5*D5</f>
        <v>0.99</v>
      </c>
      <c r="I5" s="88"/>
      <c r="J5" s="86"/>
      <c r="K5" s="86"/>
      <c r="L5" s="86"/>
    </row>
    <row r="6" spans="1:12" ht="18" customHeight="1">
      <c r="A6" s="88"/>
      <c r="B6" s="91" t="s">
        <v>518</v>
      </c>
      <c r="C6" s="91"/>
      <c r="D6" s="93">
        <v>0.1</v>
      </c>
      <c r="E6" s="93"/>
      <c r="F6" s="93" t="s">
        <v>1</v>
      </c>
      <c r="G6" s="94">
        <f>VLOOKUP(B6,'&gt;&gt; Ingrédient prix'!$B$3:$D$232,3,0)</f>
        <v>4.5999999999999996</v>
      </c>
      <c r="H6" s="94">
        <f t="shared" si="0"/>
        <v>0.45999999999999996</v>
      </c>
      <c r="I6" s="88"/>
      <c r="J6" s="86"/>
      <c r="K6" s="86"/>
      <c r="L6" s="86"/>
    </row>
    <row r="7" spans="1:12" ht="18" customHeight="1">
      <c r="A7" s="88"/>
      <c r="B7" s="91" t="s">
        <v>471</v>
      </c>
      <c r="C7" s="91"/>
      <c r="D7" s="93">
        <v>0.1</v>
      </c>
      <c r="E7" s="93"/>
      <c r="F7" s="93" t="s">
        <v>1</v>
      </c>
      <c r="G7" s="94">
        <f>VLOOKUP(B7,'&gt;&gt; Ingrédient prix'!$B$3:$D$232,3,0)</f>
        <v>19.27</v>
      </c>
      <c r="H7" s="94">
        <f t="shared" si="0"/>
        <v>1.927</v>
      </c>
      <c r="I7" s="88"/>
      <c r="J7" s="86"/>
      <c r="K7" s="86"/>
      <c r="L7" s="86"/>
    </row>
    <row r="8" spans="1:12" ht="18" customHeight="1">
      <c r="A8" s="88"/>
      <c r="B8" s="91" t="s">
        <v>457</v>
      </c>
      <c r="C8" s="91"/>
      <c r="D8" s="93">
        <v>0.02</v>
      </c>
      <c r="E8" s="93"/>
      <c r="F8" s="93" t="s">
        <v>1</v>
      </c>
      <c r="G8" s="94">
        <f>VLOOKUP(B8,'&gt;&gt; Ingrédient prix'!$B$3:$D$232,3,0)</f>
        <v>13.88</v>
      </c>
      <c r="H8" s="94">
        <f t="shared" si="0"/>
        <v>0.27760000000000001</v>
      </c>
      <c r="I8" s="88"/>
      <c r="J8" s="86"/>
      <c r="K8" s="86"/>
      <c r="L8" s="86"/>
    </row>
    <row r="9" spans="1:12" ht="18" customHeight="1">
      <c r="A9" s="88"/>
      <c r="B9" s="91" t="s">
        <v>534</v>
      </c>
      <c r="C9" s="91"/>
      <c r="D9" s="93">
        <v>0.03</v>
      </c>
      <c r="E9" s="93"/>
      <c r="F9" s="93" t="s">
        <v>1</v>
      </c>
      <c r="G9" s="94">
        <f>VLOOKUP(B9,'&gt;&gt; Ingrédient prix'!$B$3:$D$232,3,0)</f>
        <v>28.9</v>
      </c>
      <c r="H9" s="94">
        <f t="shared" si="0"/>
        <v>0.86699999999999988</v>
      </c>
      <c r="I9" s="88"/>
      <c r="J9" s="86"/>
      <c r="K9" s="86"/>
      <c r="L9" s="86"/>
    </row>
    <row r="10" spans="1:12" ht="18" customHeight="1">
      <c r="A10" s="88"/>
      <c r="B10" s="91" t="s">
        <v>535</v>
      </c>
      <c r="C10" s="91"/>
      <c r="D10" s="93">
        <v>3.0000000000000001E-3</v>
      </c>
      <c r="E10" s="93"/>
      <c r="F10" s="93" t="s">
        <v>1</v>
      </c>
      <c r="G10" s="94">
        <f>VLOOKUP(B10,'&gt;&gt; Ingrédient prix'!$B$3:$D$232,3,0)</f>
        <v>68.77</v>
      </c>
      <c r="H10" s="94">
        <f t="shared" si="0"/>
        <v>0.20630999999999999</v>
      </c>
      <c r="I10" s="88"/>
      <c r="J10" s="86"/>
      <c r="K10" s="86"/>
      <c r="L10" s="86"/>
    </row>
    <row r="11" spans="1:12" ht="18" customHeight="1">
      <c r="A11" s="88"/>
      <c r="B11" s="91" t="s">
        <v>453</v>
      </c>
      <c r="C11" s="91"/>
      <c r="D11" s="93">
        <v>0.05</v>
      </c>
      <c r="E11" s="93"/>
      <c r="F11" s="93" t="s">
        <v>22</v>
      </c>
      <c r="G11" s="94">
        <f>VLOOKUP(B11,'&gt;&gt; Ingrédient prix'!$B$3:$D$232,3,0)</f>
        <v>1.45</v>
      </c>
      <c r="H11" s="94">
        <f t="shared" ref="H11" si="1">G11*D11</f>
        <v>7.2499999999999995E-2</v>
      </c>
      <c r="I11" s="88"/>
      <c r="J11" s="86"/>
      <c r="K11" s="86"/>
      <c r="L11" s="86"/>
    </row>
    <row r="12" spans="1:12" ht="18" customHeight="1">
      <c r="A12" s="88"/>
      <c r="B12" s="91"/>
      <c r="C12" s="91"/>
      <c r="D12" s="93"/>
      <c r="E12" s="93"/>
      <c r="F12" s="93"/>
      <c r="G12" s="94"/>
      <c r="H12" s="94"/>
      <c r="I12" s="88"/>
      <c r="J12" s="86"/>
      <c r="K12" s="86"/>
      <c r="L12" s="86"/>
    </row>
    <row r="13" spans="1:12" ht="32" customHeight="1">
      <c r="A13" s="88"/>
      <c r="B13" s="88"/>
      <c r="C13" s="88"/>
      <c r="D13" s="88"/>
      <c r="E13" s="88"/>
      <c r="F13" s="88"/>
      <c r="G13" s="88"/>
      <c r="H13" s="88"/>
      <c r="I13" s="88"/>
      <c r="J13" s="86"/>
      <c r="K13" s="86"/>
      <c r="L13" s="86"/>
    </row>
    <row r="14" spans="1:12" ht="32" customHeight="1">
      <c r="A14" s="129" t="s">
        <v>507</v>
      </c>
      <c r="B14" s="130"/>
      <c r="C14" s="130"/>
      <c r="D14" s="130"/>
      <c r="E14" s="130"/>
      <c r="F14" s="130"/>
      <c r="G14" s="130"/>
      <c r="H14" s="130"/>
      <c r="I14" s="130"/>
      <c r="J14" s="86"/>
      <c r="K14" s="86"/>
      <c r="L14" s="86"/>
    </row>
    <row r="15" spans="1:12" ht="20" customHeight="1">
      <c r="A15" s="120" t="s">
        <v>510</v>
      </c>
      <c r="B15" s="122" t="s">
        <v>536</v>
      </c>
      <c r="C15" s="122"/>
      <c r="D15" s="122"/>
      <c r="E15" s="122"/>
      <c r="F15" s="122"/>
      <c r="G15" s="122"/>
      <c r="H15" s="97"/>
      <c r="I15" s="97"/>
      <c r="J15" s="86"/>
      <c r="K15" s="86"/>
      <c r="L15" s="86"/>
    </row>
    <row r="16" spans="1:12" ht="20" customHeight="1">
      <c r="A16" s="120" t="s">
        <v>511</v>
      </c>
      <c r="B16" s="122" t="s">
        <v>537</v>
      </c>
      <c r="C16" s="122"/>
      <c r="D16" s="122"/>
      <c r="E16" s="122"/>
      <c r="F16" s="122"/>
      <c r="G16" s="122"/>
      <c r="H16" s="97"/>
      <c r="I16" s="97"/>
      <c r="J16" s="86"/>
      <c r="K16" s="86"/>
      <c r="L16" s="86"/>
    </row>
    <row r="17" spans="1:12" ht="17.25" customHeight="1">
      <c r="A17" s="120" t="s">
        <v>512</v>
      </c>
      <c r="B17" s="122" t="s">
        <v>538</v>
      </c>
      <c r="C17" s="122"/>
      <c r="D17" s="122"/>
      <c r="E17" s="122"/>
      <c r="F17" s="122"/>
      <c r="G17" s="122"/>
      <c r="H17" s="97"/>
      <c r="I17" s="97"/>
      <c r="J17" s="86"/>
      <c r="K17" s="86"/>
      <c r="L17" s="86"/>
    </row>
    <row r="18" spans="1:12" ht="20" customHeight="1">
      <c r="A18" s="120" t="s">
        <v>513</v>
      </c>
      <c r="B18" s="122" t="s">
        <v>539</v>
      </c>
      <c r="C18" s="122"/>
      <c r="D18" s="122"/>
      <c r="E18" s="122"/>
      <c r="F18" s="122"/>
      <c r="G18" s="122"/>
      <c r="H18" s="97"/>
      <c r="I18" s="97"/>
      <c r="J18" s="86"/>
      <c r="K18" s="86"/>
      <c r="L18" s="86"/>
    </row>
    <row r="19" spans="1:12" ht="20" customHeight="1">
      <c r="A19" s="120" t="s">
        <v>514</v>
      </c>
      <c r="B19" s="166" t="s">
        <v>540</v>
      </c>
      <c r="C19" s="166"/>
      <c r="D19" s="166"/>
      <c r="E19" s="166"/>
      <c r="F19" s="166"/>
      <c r="G19" s="166"/>
      <c r="H19" s="97"/>
      <c r="I19" s="97"/>
      <c r="J19" s="86"/>
      <c r="K19" s="86"/>
      <c r="L19" s="86"/>
    </row>
    <row r="20" spans="1:12" ht="18" customHeight="1">
      <c r="A20" s="115"/>
      <c r="B20" s="131"/>
      <c r="C20" s="131"/>
      <c r="D20" s="131"/>
      <c r="E20" s="131"/>
      <c r="F20" s="131"/>
      <c r="G20" s="131"/>
      <c r="H20" s="131"/>
      <c r="I20" s="131"/>
      <c r="J20" s="86"/>
      <c r="K20" s="86"/>
      <c r="L20" s="86"/>
    </row>
    <row r="21" spans="1:12" ht="18" customHeight="1">
      <c r="A21" s="88"/>
      <c r="B21" s="100" t="s">
        <v>501</v>
      </c>
      <c r="C21" s="101"/>
      <c r="D21" s="101"/>
      <c r="E21" s="101"/>
      <c r="F21" s="88"/>
      <c r="G21" s="123" t="s">
        <v>508</v>
      </c>
      <c r="H21" s="123"/>
      <c r="I21" s="123"/>
      <c r="J21" s="86"/>
      <c r="K21" s="86"/>
      <c r="L21" s="86"/>
    </row>
    <row r="22" spans="1:12" ht="18" customHeight="1">
      <c r="A22" s="88"/>
      <c r="B22" s="88" t="s">
        <v>502</v>
      </c>
      <c r="C22" s="88"/>
      <c r="D22" s="88"/>
      <c r="E22" s="102">
        <v>12</v>
      </c>
      <c r="F22" s="88"/>
      <c r="G22" s="95" t="s">
        <v>502</v>
      </c>
      <c r="H22" s="95"/>
      <c r="I22" s="102">
        <f>E22</f>
        <v>12</v>
      </c>
      <c r="J22" s="86"/>
      <c r="K22" s="86"/>
      <c r="L22" s="86"/>
    </row>
    <row r="23" spans="1:12" ht="18" customHeight="1">
      <c r="A23" s="88"/>
      <c r="B23" s="88" t="s">
        <v>65</v>
      </c>
      <c r="C23" s="88"/>
      <c r="D23" s="88"/>
      <c r="E23" s="103">
        <f>SUM(H5:H12)</f>
        <v>4.8004099999999994</v>
      </c>
      <c r="F23" s="88"/>
      <c r="G23" s="95" t="s">
        <v>65</v>
      </c>
      <c r="H23" s="95"/>
      <c r="I23" s="103">
        <f>SUM(H5:H12)</f>
        <v>4.8004099999999994</v>
      </c>
      <c r="J23" s="104"/>
      <c r="K23" s="86"/>
      <c r="L23" s="86"/>
    </row>
    <row r="24" spans="1:12" ht="18" customHeight="1">
      <c r="A24" s="105"/>
      <c r="B24" s="105" t="s">
        <v>503</v>
      </c>
      <c r="C24" s="105"/>
      <c r="D24" s="105"/>
      <c r="E24" s="106">
        <f>E23/(E22-E25)</f>
        <v>0.42403621666666663</v>
      </c>
      <c r="F24" s="88"/>
      <c r="G24" s="107" t="s">
        <v>503</v>
      </c>
      <c r="H24" s="107"/>
      <c r="I24" s="106">
        <f>+I23/(I22-I25)</f>
        <v>0.44803826666666657</v>
      </c>
      <c r="J24" s="86"/>
      <c r="K24" s="86"/>
      <c r="L24" s="86"/>
    </row>
    <row r="25" spans="1:12" ht="18" customHeight="1">
      <c r="A25" s="88"/>
      <c r="B25" s="88" t="s">
        <v>504</v>
      </c>
      <c r="C25" s="88"/>
      <c r="D25" s="88"/>
      <c r="E25" s="102">
        <f>E22/106*6</f>
        <v>0.679245283018868</v>
      </c>
      <c r="F25" s="88"/>
      <c r="G25" s="95" t="s">
        <v>504</v>
      </c>
      <c r="H25" s="95"/>
      <c r="I25" s="102">
        <f>I22/112*12</f>
        <v>1.2857142857142856</v>
      </c>
      <c r="J25" s="86"/>
      <c r="K25" s="86"/>
      <c r="L25" s="86"/>
    </row>
    <row r="26" spans="1:12" s="109" customFormat="1" ht="18" customHeight="1">
      <c r="A26" s="88"/>
      <c r="B26" s="88" t="s">
        <v>85</v>
      </c>
      <c r="C26" s="88"/>
      <c r="D26" s="88"/>
      <c r="E26" s="103">
        <f>E22-E23-E25</f>
        <v>6.5203447169811328</v>
      </c>
      <c r="F26" s="88"/>
      <c r="G26" s="95" t="s">
        <v>85</v>
      </c>
      <c r="H26" s="95"/>
      <c r="I26" s="103">
        <f>I22-I23-I25</f>
        <v>5.913875714285715</v>
      </c>
      <c r="J26" s="108"/>
      <c r="K26" s="108"/>
      <c r="L26" s="108"/>
    </row>
    <row r="27" spans="1:12" ht="18" customHeight="1">
      <c r="A27" s="88"/>
      <c r="B27" s="110" t="s">
        <v>505</v>
      </c>
      <c r="C27" s="88"/>
      <c r="D27" s="88"/>
      <c r="E27" s="111">
        <v>6</v>
      </c>
      <c r="F27" s="88"/>
      <c r="G27" s="112" t="s">
        <v>506</v>
      </c>
      <c r="H27" s="86"/>
      <c r="I27" s="111">
        <v>12</v>
      </c>
      <c r="J27" s="86"/>
      <c r="K27" s="86"/>
      <c r="L27" s="86"/>
    </row>
    <row r="28" spans="1:12" ht="18" customHeight="1">
      <c r="A28" s="88"/>
      <c r="B28" s="88"/>
      <c r="C28" s="88"/>
      <c r="D28" s="88"/>
      <c r="E28" s="88"/>
      <c r="F28" s="88"/>
      <c r="G28" s="88"/>
      <c r="H28" s="88"/>
      <c r="I28" s="88"/>
      <c r="J28" s="86"/>
      <c r="K28" s="86"/>
      <c r="L28" s="86"/>
    </row>
    <row r="29" spans="1:12" ht="18" customHeight="1">
      <c r="A29" s="88"/>
      <c r="B29" s="119" t="s">
        <v>509</v>
      </c>
      <c r="C29" s="88"/>
      <c r="D29" s="88"/>
      <c r="E29" s="88"/>
      <c r="F29" s="88"/>
      <c r="G29" s="88"/>
      <c r="H29" s="88"/>
      <c r="I29" s="88"/>
      <c r="J29" s="86"/>
      <c r="K29" s="86"/>
      <c r="L29" s="86"/>
    </row>
    <row r="30" spans="1:12" ht="18" customHeight="1">
      <c r="A30" s="88"/>
      <c r="B30" s="88"/>
      <c r="C30" s="88"/>
      <c r="D30" s="88"/>
      <c r="E30" s="88"/>
      <c r="F30" s="88"/>
      <c r="G30" s="88"/>
      <c r="H30" s="88"/>
      <c r="I30" s="88"/>
      <c r="J30" s="86"/>
      <c r="K30" s="86"/>
      <c r="L30" s="86"/>
    </row>
    <row r="31" spans="1:12" ht="18" customHeight="1">
      <c r="A31" s="88"/>
      <c r="B31" s="86"/>
      <c r="C31" s="88"/>
      <c r="D31" s="88"/>
      <c r="E31" s="88"/>
      <c r="F31" s="88"/>
      <c r="G31" s="88"/>
      <c r="H31" s="88"/>
      <c r="I31" s="88"/>
      <c r="J31" s="86"/>
      <c r="K31" s="86"/>
      <c r="L31" s="86"/>
    </row>
    <row r="32" spans="1:12" ht="18" customHeight="1">
      <c r="A32" s="114"/>
      <c r="C32" s="114"/>
      <c r="D32" s="114"/>
      <c r="E32" s="114"/>
      <c r="F32" s="114"/>
      <c r="G32" s="114"/>
      <c r="H32" s="114"/>
      <c r="I32" s="114"/>
    </row>
    <row r="33" ht="18" customHeight="1"/>
    <row r="34" ht="18" customHeight="1"/>
  </sheetData>
  <mergeCells count="12">
    <mergeCell ref="G21:I21"/>
    <mergeCell ref="A2:I2"/>
    <mergeCell ref="J2:K2"/>
    <mergeCell ref="B4:C4"/>
    <mergeCell ref="D4:E4"/>
    <mergeCell ref="A14:I14"/>
    <mergeCell ref="B15:G15"/>
    <mergeCell ref="B16:G16"/>
    <mergeCell ref="B17:G17"/>
    <mergeCell ref="B18:G18"/>
    <mergeCell ref="B19:G19"/>
    <mergeCell ref="B20:I20"/>
  </mergeCells>
  <dataValidations count="1">
    <dataValidation type="list" allowBlank="1" showInputMessage="1" showErrorMessage="1" sqref="F5" xr:uid="{D486F512-3F2C-124A-8F67-03A3E70E70D2}">
      <formula1>$E$2:$E$5</formula1>
    </dataValidation>
  </dataValidation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D28CE3-C644-8948-8A2D-BA5B46CF3174}">
  <sheetPr>
    <tabColor theme="4" tint="0.79998168889431442"/>
  </sheetPr>
  <dimension ref="A1:L36"/>
  <sheetViews>
    <sheetView zoomScale="108" zoomScaleNormal="165" workbookViewId="0">
      <selection activeCell="D50" sqref="D50"/>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541</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654</v>
      </c>
      <c r="C5" s="91"/>
      <c r="D5" s="92">
        <v>1</v>
      </c>
      <c r="E5" s="92"/>
      <c r="F5" s="93" t="s">
        <v>492</v>
      </c>
      <c r="G5" s="94">
        <f>VLOOKUP(B5,'&gt;&gt; Ingrédient prix'!$B$3:$D$232,3,0)</f>
        <v>0.74</v>
      </c>
      <c r="H5" s="94">
        <f t="shared" ref="H5:H12" si="0">G5*D5</f>
        <v>0.74</v>
      </c>
      <c r="I5" s="88"/>
      <c r="J5" s="86"/>
      <c r="K5" s="86"/>
      <c r="L5" s="86"/>
    </row>
    <row r="6" spans="1:12" ht="18" customHeight="1">
      <c r="A6" s="88"/>
      <c r="B6" s="91" t="s">
        <v>376</v>
      </c>
      <c r="C6" s="91"/>
      <c r="D6" s="93">
        <v>0.15</v>
      </c>
      <c r="E6" s="93"/>
      <c r="F6" s="93" t="s">
        <v>492</v>
      </c>
      <c r="G6" s="94">
        <f>VLOOKUP(B6,'&gt;&gt; Ingrédient prix'!$B$3:$D$232,3,0)</f>
        <v>1.1000000000000001</v>
      </c>
      <c r="H6" s="94">
        <f t="shared" si="0"/>
        <v>0.16500000000000001</v>
      </c>
      <c r="I6" s="88"/>
      <c r="J6" s="86"/>
      <c r="K6" s="86"/>
      <c r="L6" s="86"/>
    </row>
    <row r="7" spans="1:12" ht="18" customHeight="1">
      <c r="A7" s="88"/>
      <c r="B7" s="91" t="s">
        <v>445</v>
      </c>
      <c r="C7" s="91"/>
      <c r="D7" s="93">
        <v>5.0000000000000001E-3</v>
      </c>
      <c r="E7" s="93"/>
      <c r="F7" s="93" t="s">
        <v>1</v>
      </c>
      <c r="G7" s="94">
        <f>VLOOKUP(B7,'&gt;&gt; Ingrédient prix'!$B$3:$D$232,3,0)</f>
        <v>6.52</v>
      </c>
      <c r="H7" s="94">
        <f t="shared" si="0"/>
        <v>3.2599999999999997E-2</v>
      </c>
      <c r="I7" s="88"/>
      <c r="J7" s="86"/>
      <c r="K7" s="86"/>
      <c r="L7" s="86"/>
    </row>
    <row r="8" spans="1:12" ht="18" customHeight="1">
      <c r="A8" s="88"/>
      <c r="B8" s="91" t="s">
        <v>454</v>
      </c>
      <c r="C8" s="91"/>
      <c r="D8" s="93">
        <v>0.02</v>
      </c>
      <c r="E8" s="93"/>
      <c r="F8" s="93" t="s">
        <v>1</v>
      </c>
      <c r="G8" s="94">
        <f>VLOOKUP(B8,'&gt;&gt; Ingrédient prix'!$B$3:$D$232,3,0)</f>
        <v>4.97</v>
      </c>
      <c r="H8" s="94">
        <f t="shared" si="0"/>
        <v>9.9400000000000002E-2</v>
      </c>
      <c r="I8" s="88"/>
      <c r="J8" s="86"/>
      <c r="K8" s="86"/>
      <c r="L8" s="86"/>
    </row>
    <row r="9" spans="1:12" ht="18" customHeight="1">
      <c r="A9" s="88"/>
      <c r="B9" s="91" t="s">
        <v>455</v>
      </c>
      <c r="C9" s="91"/>
      <c r="D9" s="93">
        <v>0.01</v>
      </c>
      <c r="E9" s="93"/>
      <c r="F9" s="93" t="s">
        <v>1</v>
      </c>
      <c r="G9" s="94">
        <f>VLOOKUP(B9,'&gt;&gt; Ingrédient prix'!$B$3:$D$232,3,0)</f>
        <v>14.35</v>
      </c>
      <c r="H9" s="94">
        <f t="shared" si="0"/>
        <v>0.14349999999999999</v>
      </c>
      <c r="I9" s="88"/>
      <c r="J9" s="86"/>
      <c r="K9" s="86"/>
      <c r="L9" s="86"/>
    </row>
    <row r="10" spans="1:12" ht="18" customHeight="1">
      <c r="A10" s="88"/>
      <c r="B10" s="91" t="s">
        <v>456</v>
      </c>
      <c r="C10" s="91"/>
      <c r="D10" s="93">
        <v>0.2</v>
      </c>
      <c r="E10" s="93"/>
      <c r="F10" s="93" t="s">
        <v>22</v>
      </c>
      <c r="G10" s="94">
        <f>VLOOKUP(B10,'&gt;&gt; Ingrédient prix'!$B$3:$D$232,3,0)</f>
        <v>9.14</v>
      </c>
      <c r="H10" s="94">
        <f t="shared" si="0"/>
        <v>1.8280000000000003</v>
      </c>
      <c r="I10" s="88"/>
      <c r="J10" s="86"/>
      <c r="K10" s="86"/>
      <c r="L10" s="86"/>
    </row>
    <row r="11" spans="1:12" ht="18" customHeight="1">
      <c r="A11" s="88"/>
      <c r="B11" s="91" t="s">
        <v>457</v>
      </c>
      <c r="C11" s="91"/>
      <c r="D11" s="93">
        <v>0.02</v>
      </c>
      <c r="E11" s="93"/>
      <c r="F11" s="93" t="s">
        <v>1</v>
      </c>
      <c r="G11" s="94">
        <f>VLOOKUP(B11,'&gt;&gt; Ingrédient prix'!$B$3:$D$232,3,0)</f>
        <v>13.88</v>
      </c>
      <c r="H11" s="94">
        <f t="shared" si="0"/>
        <v>0.27760000000000001</v>
      </c>
      <c r="I11" s="88"/>
      <c r="J11" s="86"/>
      <c r="K11" s="86"/>
      <c r="L11" s="86"/>
    </row>
    <row r="12" spans="1:12" ht="22" customHeight="1">
      <c r="A12" s="88"/>
      <c r="B12" s="91" t="s">
        <v>542</v>
      </c>
      <c r="C12" s="91"/>
      <c r="D12" s="93">
        <v>0.02</v>
      </c>
      <c r="E12" s="93"/>
      <c r="F12" s="93" t="s">
        <v>1</v>
      </c>
      <c r="G12" s="94">
        <f>VLOOKUP(B12,'&gt;&gt; Ingrédient prix'!$B$3:$D$232,3,0)</f>
        <v>11.23</v>
      </c>
      <c r="H12" s="94">
        <f t="shared" si="0"/>
        <v>0.22460000000000002</v>
      </c>
      <c r="I12" s="88"/>
      <c r="J12" s="86"/>
      <c r="K12" s="86"/>
      <c r="L12" s="86"/>
    </row>
    <row r="13" spans="1:12" ht="22" customHeight="1">
      <c r="A13" s="88"/>
      <c r="B13" s="91"/>
      <c r="C13" s="91"/>
      <c r="D13" s="93"/>
      <c r="E13" s="93"/>
      <c r="F13" s="93"/>
      <c r="G13" s="94"/>
      <c r="H13" s="94"/>
      <c r="I13" s="88"/>
      <c r="J13" s="86"/>
      <c r="K13" s="86"/>
      <c r="L13" s="86"/>
    </row>
    <row r="14" spans="1:12" ht="22" customHeight="1">
      <c r="A14" s="88"/>
      <c r="B14" s="91"/>
      <c r="C14" s="91"/>
      <c r="D14" s="93"/>
      <c r="E14" s="93"/>
      <c r="F14" s="93"/>
      <c r="G14" s="94"/>
      <c r="H14" s="94"/>
      <c r="I14" s="88"/>
      <c r="J14" s="86"/>
      <c r="K14" s="86"/>
      <c r="L14" s="86"/>
    </row>
    <row r="15" spans="1:12" ht="32" customHeight="1">
      <c r="A15" s="129" t="s">
        <v>507</v>
      </c>
      <c r="B15" s="130"/>
      <c r="C15" s="130"/>
      <c r="D15" s="130"/>
      <c r="E15" s="130"/>
      <c r="F15" s="130"/>
      <c r="G15" s="130"/>
      <c r="H15" s="130"/>
      <c r="I15" s="130"/>
      <c r="J15" s="86"/>
      <c r="K15" s="86"/>
      <c r="L15" s="86"/>
    </row>
    <row r="16" spans="1:12" ht="20" customHeight="1">
      <c r="A16" s="120" t="s">
        <v>510</v>
      </c>
      <c r="B16" s="122" t="s">
        <v>543</v>
      </c>
      <c r="C16" s="122"/>
      <c r="D16" s="122"/>
      <c r="E16" s="122"/>
      <c r="F16" s="122"/>
      <c r="G16" s="122"/>
      <c r="H16" s="97"/>
      <c r="I16" s="97"/>
      <c r="J16" s="86"/>
      <c r="K16" s="86"/>
      <c r="L16" s="86"/>
    </row>
    <row r="17" spans="1:12" ht="20" customHeight="1">
      <c r="A17" s="120" t="s">
        <v>511</v>
      </c>
      <c r="B17" s="122" t="s">
        <v>544</v>
      </c>
      <c r="C17" s="122"/>
      <c r="D17" s="122"/>
      <c r="E17" s="122"/>
      <c r="F17" s="122"/>
      <c r="G17" s="122"/>
      <c r="H17" s="97"/>
      <c r="I17" s="97"/>
      <c r="J17" s="86"/>
      <c r="K17" s="86"/>
      <c r="L17" s="86"/>
    </row>
    <row r="18" spans="1:12" ht="17.25" customHeight="1">
      <c r="A18" s="120" t="s">
        <v>512</v>
      </c>
      <c r="B18" s="122" t="s">
        <v>545</v>
      </c>
      <c r="C18" s="122"/>
      <c r="D18" s="122"/>
      <c r="E18" s="122"/>
      <c r="F18" s="122"/>
      <c r="G18" s="122"/>
      <c r="H18" s="97"/>
      <c r="I18" s="97"/>
      <c r="J18" s="86"/>
      <c r="K18" s="86"/>
      <c r="L18" s="86"/>
    </row>
    <row r="19" spans="1:12" ht="20" customHeight="1">
      <c r="A19" s="120" t="s">
        <v>513</v>
      </c>
      <c r="B19" s="122" t="s">
        <v>546</v>
      </c>
      <c r="C19" s="122"/>
      <c r="D19" s="122"/>
      <c r="E19" s="122"/>
      <c r="F19" s="122"/>
      <c r="G19" s="122"/>
      <c r="H19" s="97"/>
      <c r="I19" s="97"/>
      <c r="J19" s="86"/>
      <c r="K19" s="86"/>
      <c r="L19" s="86"/>
    </row>
    <row r="20" spans="1:12" ht="20" customHeight="1">
      <c r="A20" s="120" t="s">
        <v>514</v>
      </c>
      <c r="B20" s="122" t="s">
        <v>547</v>
      </c>
      <c r="C20" s="122"/>
      <c r="D20" s="122"/>
      <c r="E20" s="122"/>
      <c r="F20" s="122"/>
      <c r="G20" s="122"/>
      <c r="H20" s="97"/>
      <c r="I20" s="97"/>
      <c r="J20" s="86"/>
      <c r="K20" s="86"/>
      <c r="L20" s="86"/>
    </row>
    <row r="21" spans="1:12" ht="20" customHeight="1">
      <c r="A21" s="120" t="s">
        <v>515</v>
      </c>
      <c r="B21" s="122" t="s">
        <v>548</v>
      </c>
      <c r="C21" s="122"/>
      <c r="D21" s="122"/>
      <c r="E21" s="122"/>
      <c r="F21" s="122"/>
      <c r="G21" s="117"/>
      <c r="H21" s="97"/>
      <c r="I21" s="97"/>
      <c r="J21" s="86"/>
      <c r="K21" s="86"/>
      <c r="L21" s="86"/>
    </row>
    <row r="22" spans="1:12" ht="18" customHeight="1">
      <c r="A22" s="115"/>
      <c r="B22" s="131"/>
      <c r="C22" s="131"/>
      <c r="D22" s="131"/>
      <c r="E22" s="131"/>
      <c r="F22" s="131"/>
      <c r="G22" s="131"/>
      <c r="H22" s="131"/>
      <c r="I22" s="131"/>
      <c r="J22" s="86"/>
      <c r="K22" s="86"/>
      <c r="L22" s="86"/>
    </row>
    <row r="23" spans="1:12" ht="18" customHeight="1">
      <c r="A23" s="88"/>
      <c r="B23" s="100" t="s">
        <v>501</v>
      </c>
      <c r="C23" s="101"/>
      <c r="D23" s="101"/>
      <c r="E23" s="101"/>
      <c r="F23" s="88"/>
      <c r="G23" s="123" t="s">
        <v>508</v>
      </c>
      <c r="H23" s="123"/>
      <c r="I23" s="123"/>
      <c r="J23" s="86"/>
      <c r="K23" s="86"/>
      <c r="L23" s="86"/>
    </row>
    <row r="24" spans="1:12" ht="18" customHeight="1">
      <c r="A24" s="88"/>
      <c r="B24" s="88" t="s">
        <v>502</v>
      </c>
      <c r="C24" s="88"/>
      <c r="D24" s="88"/>
      <c r="E24" s="102">
        <v>12</v>
      </c>
      <c r="F24" s="88"/>
      <c r="G24" s="95" t="s">
        <v>502</v>
      </c>
      <c r="H24" s="95"/>
      <c r="I24" s="102">
        <f>E24</f>
        <v>12</v>
      </c>
      <c r="J24" s="86"/>
      <c r="K24" s="86"/>
      <c r="L24" s="86"/>
    </row>
    <row r="25" spans="1:12" ht="18" customHeight="1">
      <c r="A25" s="88"/>
      <c r="B25" s="88" t="s">
        <v>65</v>
      </c>
      <c r="C25" s="88"/>
      <c r="D25" s="88"/>
      <c r="E25" s="103">
        <f>SUM(H5:H11)</f>
        <v>3.2861000000000002</v>
      </c>
      <c r="F25" s="88"/>
      <c r="G25" s="95" t="s">
        <v>65</v>
      </c>
      <c r="H25" s="95"/>
      <c r="I25" s="103">
        <f>SUM(H5:H11)</f>
        <v>3.2861000000000002</v>
      </c>
      <c r="J25" s="104"/>
      <c r="K25" s="86"/>
      <c r="L25" s="86"/>
    </row>
    <row r="26" spans="1:12" ht="18" customHeight="1">
      <c r="A26" s="105"/>
      <c r="B26" s="105" t="s">
        <v>503</v>
      </c>
      <c r="C26" s="105"/>
      <c r="D26" s="105"/>
      <c r="E26" s="106">
        <f>E25/(E24-E27)</f>
        <v>0.29027216666666672</v>
      </c>
      <c r="F26" s="88"/>
      <c r="G26" s="107" t="s">
        <v>503</v>
      </c>
      <c r="H26" s="107"/>
      <c r="I26" s="106">
        <f>+I25/(I24-I27)</f>
        <v>0.30670266666666668</v>
      </c>
      <c r="J26" s="86"/>
      <c r="K26" s="86"/>
      <c r="L26" s="86"/>
    </row>
    <row r="27" spans="1:12" ht="18" customHeight="1">
      <c r="A27" s="88"/>
      <c r="B27" s="88" t="s">
        <v>504</v>
      </c>
      <c r="C27" s="88"/>
      <c r="D27" s="88"/>
      <c r="E27" s="102">
        <f>E24/106*6</f>
        <v>0.679245283018868</v>
      </c>
      <c r="F27" s="88"/>
      <c r="G27" s="95" t="s">
        <v>504</v>
      </c>
      <c r="H27" s="95"/>
      <c r="I27" s="102">
        <f>I24/112*12</f>
        <v>1.2857142857142856</v>
      </c>
      <c r="J27" s="86"/>
      <c r="K27" s="86"/>
      <c r="L27" s="86"/>
    </row>
    <row r="28" spans="1:12" s="109" customFormat="1" ht="18" customHeight="1">
      <c r="A28" s="88"/>
      <c r="B28" s="88" t="s">
        <v>85</v>
      </c>
      <c r="C28" s="88"/>
      <c r="D28" s="88"/>
      <c r="E28" s="103">
        <f>E24-E25-E27</f>
        <v>8.0346547169811302</v>
      </c>
      <c r="F28" s="88"/>
      <c r="G28" s="95" t="s">
        <v>85</v>
      </c>
      <c r="H28" s="95"/>
      <c r="I28" s="103">
        <f>I24-I25-I27</f>
        <v>7.4281857142857133</v>
      </c>
      <c r="J28" s="108"/>
      <c r="K28" s="108"/>
      <c r="L28" s="108"/>
    </row>
    <row r="29" spans="1:12" ht="18" customHeight="1">
      <c r="A29" s="88"/>
      <c r="B29" s="110" t="s">
        <v>505</v>
      </c>
      <c r="C29" s="88"/>
      <c r="D29" s="88"/>
      <c r="E29" s="111">
        <v>6</v>
      </c>
      <c r="F29" s="88"/>
      <c r="G29" s="112" t="s">
        <v>506</v>
      </c>
      <c r="H29" s="86"/>
      <c r="I29" s="111">
        <v>12</v>
      </c>
      <c r="J29" s="86"/>
      <c r="K29" s="86"/>
      <c r="L29" s="86"/>
    </row>
    <row r="30" spans="1:12" ht="18" customHeight="1">
      <c r="A30" s="88"/>
      <c r="B30" s="88"/>
      <c r="C30" s="88"/>
      <c r="D30" s="88"/>
      <c r="E30" s="88"/>
      <c r="F30" s="88"/>
      <c r="G30" s="88"/>
      <c r="H30" s="88"/>
      <c r="I30" s="88"/>
      <c r="J30" s="86"/>
      <c r="K30" s="86"/>
      <c r="L30" s="86"/>
    </row>
    <row r="31" spans="1:12" ht="18" customHeight="1">
      <c r="A31" s="88"/>
      <c r="B31" s="119" t="s">
        <v>509</v>
      </c>
      <c r="C31" s="88"/>
      <c r="D31" s="88"/>
      <c r="E31" s="88"/>
      <c r="F31" s="88"/>
      <c r="G31" s="88"/>
      <c r="H31" s="88"/>
      <c r="I31" s="88"/>
      <c r="J31" s="86"/>
      <c r="K31" s="86"/>
      <c r="L31" s="86"/>
    </row>
    <row r="32" spans="1:12" ht="18" customHeight="1">
      <c r="A32" s="88"/>
      <c r="B32" s="88"/>
      <c r="C32" s="88"/>
      <c r="D32" s="88"/>
      <c r="E32" s="88"/>
      <c r="F32" s="88"/>
      <c r="G32" s="88"/>
      <c r="H32" s="88"/>
      <c r="I32" s="88"/>
      <c r="J32" s="86"/>
      <c r="K32" s="86"/>
      <c r="L32" s="86"/>
    </row>
    <row r="33" spans="1:12" ht="18" customHeight="1">
      <c r="A33" s="88"/>
      <c r="B33" s="86"/>
      <c r="C33" s="88"/>
      <c r="D33" s="88"/>
      <c r="E33" s="88"/>
      <c r="F33" s="88"/>
      <c r="G33" s="88"/>
      <c r="H33" s="88"/>
      <c r="I33" s="88"/>
      <c r="J33" s="86"/>
      <c r="K33" s="86"/>
      <c r="L33" s="86"/>
    </row>
    <row r="34" spans="1:12" ht="18" customHeight="1">
      <c r="A34" s="114"/>
      <c r="C34" s="114"/>
      <c r="D34" s="114"/>
      <c r="E34" s="114"/>
      <c r="F34" s="114"/>
      <c r="G34" s="114"/>
      <c r="H34" s="114"/>
      <c r="I34" s="114"/>
    </row>
    <row r="35" spans="1:12" ht="18" customHeight="1"/>
    <row r="36" spans="1:12" ht="18" customHeight="1"/>
  </sheetData>
  <mergeCells count="13">
    <mergeCell ref="B22:I22"/>
    <mergeCell ref="G23:I23"/>
    <mergeCell ref="A2:I2"/>
    <mergeCell ref="J2:K2"/>
    <mergeCell ref="B4:C4"/>
    <mergeCell ref="D4:E4"/>
    <mergeCell ref="A15:I15"/>
    <mergeCell ref="B16:G16"/>
    <mergeCell ref="B21:F21"/>
    <mergeCell ref="B17:G17"/>
    <mergeCell ref="B18:G18"/>
    <mergeCell ref="B19:G19"/>
    <mergeCell ref="B20:G20"/>
  </mergeCells>
  <dataValidations disablePrompts="1" count="1">
    <dataValidation type="list" allowBlank="1" showInputMessage="1" showErrorMessage="1" sqref="F5:F6" xr:uid="{77213684-70E8-BB4A-9417-BAE6445B61A9}">
      <formula1>$E$2:$E$5</formula1>
    </dataValidation>
  </dataValidation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8DB2BD-459F-7D47-BB82-CEF6C298B28B}">
  <sheetPr>
    <tabColor theme="4" tint="0.79998168889431442"/>
  </sheetPr>
  <dimension ref="A1:L42"/>
  <sheetViews>
    <sheetView topLeftCell="A2" zoomScale="108" zoomScaleNormal="165" workbookViewId="0">
      <selection activeCell="E48" sqref="E48"/>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565</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599</v>
      </c>
      <c r="C5" s="91"/>
      <c r="D5" s="78">
        <v>1</v>
      </c>
      <c r="E5" s="92"/>
      <c r="F5" s="44" t="s">
        <v>492</v>
      </c>
      <c r="G5" s="94">
        <f>VLOOKUP(B5,'&gt;&gt; Ingrédient prix'!$B$3:$D$232,3,0)</f>
        <v>0.99</v>
      </c>
      <c r="H5" s="94">
        <f t="shared" ref="H5:H16" si="0">G5*D5</f>
        <v>0.99</v>
      </c>
      <c r="I5" s="88"/>
      <c r="J5" s="86"/>
      <c r="K5" s="86"/>
      <c r="L5" s="86"/>
    </row>
    <row r="6" spans="1:12" ht="18" customHeight="1">
      <c r="A6" s="88"/>
      <c r="B6" s="91" t="s">
        <v>549</v>
      </c>
      <c r="C6" s="91"/>
      <c r="D6" s="44">
        <v>3.0000000000000001E-3</v>
      </c>
      <c r="E6" s="93"/>
      <c r="F6" s="93" t="s">
        <v>1</v>
      </c>
      <c r="G6" s="94">
        <f>VLOOKUP(B6,'&gt;&gt; Ingrédient prix'!$B$3:$D$232,3,0)</f>
        <v>86.02</v>
      </c>
      <c r="H6" s="94">
        <f t="shared" si="0"/>
        <v>0.25806000000000001</v>
      </c>
      <c r="I6" s="88"/>
      <c r="J6" s="86"/>
      <c r="K6" s="86"/>
      <c r="L6" s="86"/>
    </row>
    <row r="7" spans="1:12" ht="18" customHeight="1">
      <c r="A7" s="88"/>
      <c r="B7" s="91" t="s">
        <v>378</v>
      </c>
      <c r="C7" s="91"/>
      <c r="D7" s="44">
        <v>1.4999999999999999E-2</v>
      </c>
      <c r="E7" s="93"/>
      <c r="F7" s="93" t="s">
        <v>22</v>
      </c>
      <c r="G7" s="94">
        <f>VLOOKUP(B7,'&gt;&gt; Ingrédient prix'!$B$3:$D$232,3,0)</f>
        <v>3.7</v>
      </c>
      <c r="H7" s="94">
        <f t="shared" si="0"/>
        <v>5.5500000000000001E-2</v>
      </c>
      <c r="I7" s="88"/>
      <c r="J7" s="86"/>
      <c r="K7" s="86"/>
      <c r="L7" s="86"/>
    </row>
    <row r="8" spans="1:12" ht="18" customHeight="1">
      <c r="A8" s="88"/>
      <c r="B8" s="91" t="s">
        <v>550</v>
      </c>
      <c r="C8" s="91"/>
      <c r="D8" s="44">
        <v>5.0000000000000001E-3</v>
      </c>
      <c r="E8" s="93"/>
      <c r="F8" s="93" t="s">
        <v>1</v>
      </c>
      <c r="G8" s="94">
        <f>VLOOKUP(B8,'&gt;&gt; Ingrédient prix'!$B$3:$D$232,3,0)</f>
        <v>7.96</v>
      </c>
      <c r="H8" s="94">
        <f t="shared" si="0"/>
        <v>3.9800000000000002E-2</v>
      </c>
      <c r="I8" s="88"/>
      <c r="J8" s="86"/>
      <c r="K8" s="86"/>
      <c r="L8" s="86"/>
    </row>
    <row r="9" spans="1:12" ht="18" customHeight="1">
      <c r="A9" s="88"/>
      <c r="B9" s="91" t="s">
        <v>551</v>
      </c>
      <c r="C9" s="91"/>
      <c r="D9" s="44">
        <v>0.05</v>
      </c>
      <c r="E9" s="93"/>
      <c r="F9" s="93" t="s">
        <v>1</v>
      </c>
      <c r="G9" s="94">
        <f>VLOOKUP(B9,'&gt;&gt; Ingrédient prix'!$B$3:$D$232,3,0)</f>
        <v>21.04</v>
      </c>
      <c r="H9" s="94">
        <f t="shared" si="0"/>
        <v>1.052</v>
      </c>
      <c r="I9" s="88"/>
      <c r="J9" s="86"/>
      <c r="K9" s="86"/>
      <c r="L9" s="86"/>
    </row>
    <row r="10" spans="1:12" ht="18" customHeight="1">
      <c r="A10" s="88"/>
      <c r="B10" s="91" t="s">
        <v>314</v>
      </c>
      <c r="C10" s="91"/>
      <c r="D10" s="44">
        <v>5.0000000000000001E-3</v>
      </c>
      <c r="E10" s="93"/>
      <c r="F10" s="93" t="s">
        <v>22</v>
      </c>
      <c r="G10" s="94">
        <f>VLOOKUP(B10,'&gt;&gt; Ingrédient prix'!$B$3:$D$232,3,0)</f>
        <v>14.62</v>
      </c>
      <c r="H10" s="94">
        <f t="shared" si="0"/>
        <v>7.3099999999999998E-2</v>
      </c>
      <c r="I10" s="88"/>
      <c r="J10" s="86"/>
      <c r="K10" s="86"/>
      <c r="L10" s="86"/>
    </row>
    <row r="11" spans="1:12" ht="18" customHeight="1">
      <c r="A11" s="88"/>
      <c r="B11" s="91" t="s">
        <v>462</v>
      </c>
      <c r="C11" s="91"/>
      <c r="D11" s="44">
        <v>5.0000000000000001E-3</v>
      </c>
      <c r="E11" s="93"/>
      <c r="F11" s="93" t="s">
        <v>1</v>
      </c>
      <c r="G11" s="94">
        <f>VLOOKUP(B11,'&gt;&gt; Ingrédient prix'!$B$3:$D$232,3,0)</f>
        <v>15.96</v>
      </c>
      <c r="H11" s="94">
        <f t="shared" si="0"/>
        <v>7.980000000000001E-2</v>
      </c>
      <c r="I11" s="88"/>
      <c r="J11" s="86"/>
      <c r="K11" s="86"/>
      <c r="L11" s="86"/>
    </row>
    <row r="12" spans="1:12" ht="18" customHeight="1">
      <c r="A12" s="88"/>
      <c r="B12" s="91" t="s">
        <v>463</v>
      </c>
      <c r="C12" s="91"/>
      <c r="D12" s="44">
        <v>1.4999999999999999E-2</v>
      </c>
      <c r="E12" s="93"/>
      <c r="F12" s="93" t="s">
        <v>1</v>
      </c>
      <c r="G12" s="94">
        <f>VLOOKUP(B12,'&gt;&gt; Ingrédient prix'!$B$3:$D$232,3,0)</f>
        <v>9.33</v>
      </c>
      <c r="H12" s="94">
        <f t="shared" si="0"/>
        <v>0.13994999999999999</v>
      </c>
      <c r="I12" s="88"/>
      <c r="J12" s="86"/>
      <c r="K12" s="86"/>
      <c r="L12" s="86"/>
    </row>
    <row r="13" spans="1:12" ht="18" customHeight="1">
      <c r="A13" s="88"/>
      <c r="B13" s="91" t="s">
        <v>464</v>
      </c>
      <c r="C13" s="91"/>
      <c r="D13" s="44">
        <v>0.01</v>
      </c>
      <c r="E13" s="93"/>
      <c r="F13" s="93" t="s">
        <v>22</v>
      </c>
      <c r="G13" s="94">
        <f>VLOOKUP(B13,'&gt;&gt; Ingrédient prix'!$B$3:$D$232,3,0)</f>
        <v>23.4</v>
      </c>
      <c r="H13" s="94">
        <f t="shared" si="0"/>
        <v>0.23399999999999999</v>
      </c>
      <c r="I13" s="88"/>
      <c r="J13" s="86"/>
      <c r="K13" s="86"/>
      <c r="L13" s="86"/>
    </row>
    <row r="14" spans="1:12" ht="18" customHeight="1">
      <c r="A14" s="88"/>
      <c r="B14" s="91" t="s">
        <v>465</v>
      </c>
      <c r="C14" s="91"/>
      <c r="D14" s="44">
        <v>0.01</v>
      </c>
      <c r="E14" s="93"/>
      <c r="F14" s="93" t="s">
        <v>1</v>
      </c>
      <c r="G14" s="94">
        <f>VLOOKUP(B14,'&gt;&gt; Ingrédient prix'!$B$3:$D$232,3,0)</f>
        <v>10.17</v>
      </c>
      <c r="H14" s="94">
        <f t="shared" si="0"/>
        <v>0.1017</v>
      </c>
      <c r="I14" s="88"/>
      <c r="J14" s="86"/>
      <c r="K14" s="86"/>
      <c r="L14" s="86"/>
    </row>
    <row r="15" spans="1:12" ht="18" customHeight="1">
      <c r="A15" s="88"/>
      <c r="B15" s="91" t="s">
        <v>552</v>
      </c>
      <c r="C15" s="91"/>
      <c r="D15" s="44">
        <v>1</v>
      </c>
      <c r="E15" s="93"/>
      <c r="F15" s="44" t="s">
        <v>492</v>
      </c>
      <c r="G15" s="94">
        <f>VLOOKUP(B15,'&gt;&gt; Ingrédient prix'!$B$3:$D$232,3,0)</f>
        <v>3.49</v>
      </c>
      <c r="H15" s="94">
        <f t="shared" si="0"/>
        <v>3.49</v>
      </c>
      <c r="I15" s="88"/>
      <c r="J15" s="86"/>
      <c r="K15" s="86"/>
      <c r="L15" s="86"/>
    </row>
    <row r="16" spans="1:12" ht="18" customHeight="1">
      <c r="A16" s="88"/>
      <c r="B16" s="91" t="s">
        <v>490</v>
      </c>
      <c r="C16" s="91"/>
      <c r="D16" s="44">
        <v>5.0000000000000001E-3</v>
      </c>
      <c r="E16" s="93"/>
      <c r="F16" s="93" t="s">
        <v>1</v>
      </c>
      <c r="G16" s="94">
        <f>VLOOKUP(B16,'&gt;&gt; Ingrédient prix'!$B$3:$D$233,3,0)</f>
        <v>9</v>
      </c>
      <c r="H16" s="94">
        <f t="shared" si="0"/>
        <v>4.4999999999999998E-2</v>
      </c>
      <c r="I16" s="88"/>
      <c r="J16" s="86"/>
      <c r="K16" s="86"/>
      <c r="L16" s="86"/>
    </row>
    <row r="17" spans="1:12" ht="32" customHeight="1">
      <c r="A17" s="88"/>
      <c r="B17" s="91"/>
      <c r="C17" s="88"/>
      <c r="D17" s="88"/>
      <c r="E17" s="88"/>
      <c r="F17" s="88"/>
      <c r="G17" s="88"/>
      <c r="H17" s="88"/>
      <c r="I17" s="88"/>
      <c r="J17" s="86"/>
      <c r="K17" s="86"/>
      <c r="L17" s="86"/>
    </row>
    <row r="18" spans="1:12" ht="32" customHeight="1">
      <c r="A18" s="129" t="s">
        <v>507</v>
      </c>
      <c r="B18" s="130"/>
      <c r="C18" s="130"/>
      <c r="D18" s="130"/>
      <c r="E18" s="130"/>
      <c r="F18" s="130"/>
      <c r="G18" s="130"/>
      <c r="H18" s="130"/>
      <c r="I18" s="130"/>
      <c r="J18" s="86"/>
      <c r="K18" s="86"/>
      <c r="L18" s="86"/>
    </row>
    <row r="19" spans="1:12" ht="20" customHeight="1">
      <c r="A19" s="120" t="s">
        <v>510</v>
      </c>
      <c r="B19" s="122" t="s">
        <v>553</v>
      </c>
      <c r="C19" s="122"/>
      <c r="D19" s="122"/>
      <c r="E19" s="122"/>
      <c r="F19" s="122"/>
      <c r="G19" s="122"/>
      <c r="H19" s="97"/>
      <c r="I19" s="97"/>
      <c r="J19" s="86"/>
      <c r="K19" s="86"/>
      <c r="L19" s="86"/>
    </row>
    <row r="20" spans="1:12" ht="20" customHeight="1">
      <c r="A20" s="120" t="s">
        <v>511</v>
      </c>
      <c r="B20" s="122" t="s">
        <v>554</v>
      </c>
      <c r="C20" s="122"/>
      <c r="D20" s="122"/>
      <c r="E20" s="122"/>
      <c r="F20" s="122"/>
      <c r="G20" s="122"/>
      <c r="H20" s="97"/>
      <c r="I20" s="97"/>
      <c r="J20" s="86"/>
      <c r="K20" s="86"/>
      <c r="L20" s="86"/>
    </row>
    <row r="21" spans="1:12" ht="17.25" customHeight="1">
      <c r="A21" s="120" t="s">
        <v>512</v>
      </c>
      <c r="B21" s="166" t="s">
        <v>555</v>
      </c>
      <c r="C21" s="166"/>
      <c r="D21" s="166"/>
      <c r="E21" s="166"/>
      <c r="F21" s="166"/>
      <c r="G21" s="166"/>
      <c r="H21" s="97"/>
      <c r="I21" s="97"/>
      <c r="J21" s="86"/>
      <c r="K21" s="86"/>
      <c r="L21" s="86"/>
    </row>
    <row r="22" spans="1:12" ht="20" customHeight="1">
      <c r="A22" s="120" t="s">
        <v>513</v>
      </c>
      <c r="B22" s="122" t="s">
        <v>556</v>
      </c>
      <c r="C22" s="122"/>
      <c r="D22" s="122"/>
      <c r="E22" s="122"/>
      <c r="F22" s="122"/>
      <c r="G22" s="122"/>
      <c r="H22" s="97"/>
      <c r="I22" s="97"/>
      <c r="J22" s="86"/>
      <c r="K22" s="86"/>
      <c r="L22" s="86"/>
    </row>
    <row r="23" spans="1:12" ht="20" customHeight="1">
      <c r="A23" s="120" t="s">
        <v>514</v>
      </c>
      <c r="B23" s="122" t="s">
        <v>557</v>
      </c>
      <c r="C23" s="122"/>
      <c r="D23" s="122"/>
      <c r="E23" s="122"/>
      <c r="F23" s="122"/>
      <c r="G23" s="122"/>
      <c r="H23" s="97"/>
      <c r="I23" s="97"/>
      <c r="J23" s="86"/>
      <c r="K23" s="86"/>
      <c r="L23" s="86"/>
    </row>
    <row r="24" spans="1:12" ht="20" customHeight="1">
      <c r="A24" s="120" t="s">
        <v>515</v>
      </c>
      <c r="B24" s="120" t="s">
        <v>558</v>
      </c>
      <c r="C24" s="117"/>
      <c r="D24" s="117"/>
      <c r="E24" s="117"/>
      <c r="F24" s="117"/>
      <c r="G24" s="117"/>
      <c r="H24" s="97"/>
      <c r="I24" s="97"/>
      <c r="J24" s="86"/>
      <c r="K24" s="86"/>
      <c r="L24" s="86"/>
    </row>
    <row r="25" spans="1:12" ht="20" customHeight="1">
      <c r="A25" s="120" t="s">
        <v>559</v>
      </c>
      <c r="B25" s="120" t="s">
        <v>562</v>
      </c>
      <c r="C25" s="117"/>
      <c r="D25" s="117"/>
      <c r="E25" s="117"/>
      <c r="F25" s="117"/>
      <c r="G25" s="117"/>
      <c r="H25" s="97"/>
      <c r="I25" s="97"/>
      <c r="J25" s="86"/>
      <c r="K25" s="86"/>
      <c r="L25" s="86"/>
    </row>
    <row r="26" spans="1:12" ht="20" customHeight="1">
      <c r="A26" s="120" t="s">
        <v>560</v>
      </c>
      <c r="B26" s="120" t="s">
        <v>563</v>
      </c>
      <c r="C26" s="117"/>
      <c r="D26" s="117"/>
      <c r="E26" s="117"/>
      <c r="F26" s="117"/>
      <c r="G26" s="117"/>
      <c r="H26" s="97"/>
      <c r="I26" s="97"/>
      <c r="J26" s="86"/>
      <c r="K26" s="86"/>
      <c r="L26" s="86"/>
    </row>
    <row r="27" spans="1:12" ht="20" customHeight="1">
      <c r="A27" s="120" t="s">
        <v>561</v>
      </c>
      <c r="B27" s="120" t="s">
        <v>564</v>
      </c>
      <c r="C27" s="117"/>
      <c r="D27" s="117"/>
      <c r="E27" s="117"/>
      <c r="F27" s="117"/>
      <c r="G27" s="117"/>
      <c r="H27" s="97"/>
      <c r="I27" s="97"/>
      <c r="J27" s="86"/>
      <c r="K27" s="86"/>
      <c r="L27" s="86"/>
    </row>
    <row r="28" spans="1:12" ht="18" customHeight="1">
      <c r="A28" s="115"/>
      <c r="B28" s="131"/>
      <c r="C28" s="131"/>
      <c r="D28" s="131"/>
      <c r="E28" s="131"/>
      <c r="F28" s="131"/>
      <c r="G28" s="131"/>
      <c r="H28" s="131"/>
      <c r="I28" s="131"/>
      <c r="J28" s="86"/>
      <c r="K28" s="86"/>
      <c r="L28" s="86"/>
    </row>
    <row r="29" spans="1:12" ht="18" customHeight="1">
      <c r="A29" s="88"/>
      <c r="B29" s="100" t="s">
        <v>501</v>
      </c>
      <c r="C29" s="101"/>
      <c r="D29" s="101"/>
      <c r="E29" s="101"/>
      <c r="F29" s="88"/>
      <c r="G29" s="123" t="s">
        <v>508</v>
      </c>
      <c r="H29" s="123"/>
      <c r="I29" s="123"/>
      <c r="J29" s="86"/>
      <c r="K29" s="86"/>
      <c r="L29" s="86"/>
    </row>
    <row r="30" spans="1:12" ht="18" customHeight="1">
      <c r="A30" s="88"/>
      <c r="B30" s="88" t="s">
        <v>502</v>
      </c>
      <c r="C30" s="88"/>
      <c r="D30" s="88"/>
      <c r="E30" s="102">
        <v>12</v>
      </c>
      <c r="F30" s="88"/>
      <c r="G30" s="95" t="s">
        <v>502</v>
      </c>
      <c r="H30" s="95"/>
      <c r="I30" s="102">
        <f>E30</f>
        <v>12</v>
      </c>
      <c r="J30" s="86"/>
      <c r="K30" s="86"/>
      <c r="L30" s="86"/>
    </row>
    <row r="31" spans="1:12" ht="18" customHeight="1">
      <c r="A31" s="88"/>
      <c r="B31" s="88" t="s">
        <v>65</v>
      </c>
      <c r="C31" s="88"/>
      <c r="D31" s="88"/>
      <c r="E31" s="103">
        <f>SUM(H5:H16)</f>
        <v>6.5589100000000009</v>
      </c>
      <c r="F31" s="88"/>
      <c r="G31" s="95" t="s">
        <v>65</v>
      </c>
      <c r="H31" s="95"/>
      <c r="I31" s="103">
        <f>SUM(H5:H16)</f>
        <v>6.5589100000000009</v>
      </c>
      <c r="J31" s="104"/>
      <c r="K31" s="86"/>
      <c r="L31" s="86"/>
    </row>
    <row r="32" spans="1:12" ht="18" customHeight="1">
      <c r="A32" s="105"/>
      <c r="B32" s="105" t="s">
        <v>503</v>
      </c>
      <c r="C32" s="105"/>
      <c r="D32" s="105"/>
      <c r="E32" s="106">
        <f>E31/(E30-E33)</f>
        <v>0.57937038333333346</v>
      </c>
      <c r="F32" s="88"/>
      <c r="G32" s="107" t="s">
        <v>503</v>
      </c>
      <c r="H32" s="107"/>
      <c r="I32" s="106">
        <f>+I31/(I30-I33)</f>
        <v>0.61216493333333333</v>
      </c>
      <c r="J32" s="86"/>
      <c r="K32" s="86"/>
      <c r="L32" s="86"/>
    </row>
    <row r="33" spans="1:12" ht="18" customHeight="1">
      <c r="A33" s="88"/>
      <c r="B33" s="88" t="s">
        <v>504</v>
      </c>
      <c r="C33" s="88"/>
      <c r="D33" s="88"/>
      <c r="E33" s="102">
        <f>E30/106*6</f>
        <v>0.679245283018868</v>
      </c>
      <c r="F33" s="88"/>
      <c r="G33" s="95" t="s">
        <v>504</v>
      </c>
      <c r="H33" s="95"/>
      <c r="I33" s="102">
        <f>I30/112*12</f>
        <v>1.2857142857142856</v>
      </c>
      <c r="J33" s="86"/>
      <c r="K33" s="86"/>
      <c r="L33" s="86"/>
    </row>
    <row r="34" spans="1:12" s="109" customFormat="1" ht="18" customHeight="1">
      <c r="A34" s="88"/>
      <c r="B34" s="88" t="s">
        <v>85</v>
      </c>
      <c r="C34" s="88"/>
      <c r="D34" s="88"/>
      <c r="E34" s="103">
        <f>E30-E31-E33</f>
        <v>4.7618447169811313</v>
      </c>
      <c r="F34" s="88"/>
      <c r="G34" s="95" t="s">
        <v>85</v>
      </c>
      <c r="H34" s="95"/>
      <c r="I34" s="103">
        <f>I30-I31-I33</f>
        <v>4.1553757142857135</v>
      </c>
      <c r="J34" s="108"/>
      <c r="K34" s="108"/>
      <c r="L34" s="108"/>
    </row>
    <row r="35" spans="1:12" ht="18" customHeight="1">
      <c r="A35" s="88"/>
      <c r="B35" s="110" t="s">
        <v>505</v>
      </c>
      <c r="C35" s="88"/>
      <c r="D35" s="88"/>
      <c r="E35" s="111">
        <v>6</v>
      </c>
      <c r="F35" s="88"/>
      <c r="G35" s="112" t="s">
        <v>506</v>
      </c>
      <c r="H35" s="86"/>
      <c r="I35" s="111">
        <v>12</v>
      </c>
      <c r="J35" s="86"/>
      <c r="K35" s="86"/>
      <c r="L35" s="86"/>
    </row>
    <row r="36" spans="1:12" ht="18" customHeight="1">
      <c r="A36" s="88"/>
      <c r="B36" s="88"/>
      <c r="C36" s="88"/>
      <c r="D36" s="88"/>
      <c r="E36" s="88"/>
      <c r="F36" s="88"/>
      <c r="G36" s="88"/>
      <c r="H36" s="88"/>
      <c r="I36" s="88"/>
      <c r="J36" s="86"/>
      <c r="K36" s="86"/>
      <c r="L36" s="86"/>
    </row>
    <row r="37" spans="1:12" ht="18" customHeight="1">
      <c r="A37" s="88"/>
      <c r="B37" s="119" t="s">
        <v>509</v>
      </c>
      <c r="C37" s="88"/>
      <c r="D37" s="88"/>
      <c r="E37" s="88"/>
      <c r="F37" s="88"/>
      <c r="G37" s="88"/>
      <c r="H37" s="88"/>
      <c r="I37" s="88"/>
      <c r="J37" s="86"/>
      <c r="K37" s="86"/>
      <c r="L37" s="86"/>
    </row>
    <row r="38" spans="1:12" ht="18" customHeight="1">
      <c r="A38" s="88"/>
      <c r="B38" s="88"/>
      <c r="C38" s="88"/>
      <c r="D38" s="88"/>
      <c r="E38" s="88"/>
      <c r="F38" s="88"/>
      <c r="G38" s="88"/>
      <c r="H38" s="88"/>
      <c r="I38" s="88"/>
      <c r="J38" s="86"/>
      <c r="K38" s="86"/>
      <c r="L38" s="86"/>
    </row>
    <row r="39" spans="1:12" ht="18" customHeight="1">
      <c r="A39" s="88"/>
      <c r="B39" s="86"/>
      <c r="C39" s="88"/>
      <c r="D39" s="88"/>
      <c r="E39" s="88"/>
      <c r="F39" s="88"/>
      <c r="G39" s="88"/>
      <c r="H39" s="88"/>
      <c r="I39" s="88"/>
      <c r="J39" s="86"/>
      <c r="K39" s="86"/>
      <c r="L39" s="86"/>
    </row>
    <row r="40" spans="1:12" ht="18" customHeight="1">
      <c r="A40" s="114"/>
      <c r="C40" s="114"/>
      <c r="D40" s="114"/>
      <c r="E40" s="114"/>
      <c r="F40" s="114"/>
      <c r="G40" s="114"/>
      <c r="H40" s="114"/>
      <c r="I40" s="114"/>
    </row>
    <row r="41" spans="1:12" ht="18" customHeight="1"/>
    <row r="42" spans="1:12" ht="18" customHeight="1"/>
  </sheetData>
  <mergeCells count="12">
    <mergeCell ref="G29:I29"/>
    <mergeCell ref="A2:I2"/>
    <mergeCell ref="J2:K2"/>
    <mergeCell ref="B4:C4"/>
    <mergeCell ref="D4:E4"/>
    <mergeCell ref="A18:I18"/>
    <mergeCell ref="B19:G19"/>
    <mergeCell ref="B20:G20"/>
    <mergeCell ref="B21:G21"/>
    <mergeCell ref="B22:G22"/>
    <mergeCell ref="B23:G23"/>
    <mergeCell ref="B28:I28"/>
  </mergeCells>
  <dataValidations count="1">
    <dataValidation type="list" allowBlank="1" showInputMessage="1" showErrorMessage="1" sqref="F5 F15" xr:uid="{76A2EDBA-B561-9845-84ED-F0889684CEEC}">
      <formula1>$E$2:$E$5</formula1>
    </dataValidation>
  </dataValidations>
  <pageMargins left="0.7" right="0.7" top="0.75" bottom="0.75" header="0.3" footer="0.3"/>
  <pageSetup paperSize="9" orientation="portrait" horizontalDpi="0" verticalDpi="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A285A3-51A6-6543-ADBA-8CF7DC300FA8}">
  <sheetPr>
    <tabColor theme="4" tint="0.79998168889431442"/>
  </sheetPr>
  <dimension ref="A1:L36"/>
  <sheetViews>
    <sheetView zoomScale="108" zoomScaleNormal="165" workbookViewId="0">
      <selection activeCell="A13" sqref="A13:XFD13"/>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566</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597</v>
      </c>
      <c r="C5" s="91"/>
      <c r="D5" s="92">
        <v>1</v>
      </c>
      <c r="E5" s="92"/>
      <c r="F5" s="44" t="s">
        <v>492</v>
      </c>
      <c r="G5" s="94">
        <f>VLOOKUP(B5,'&gt;&gt; Ingrédient prix'!$B$3:$D$232,3,0)</f>
        <v>0.65</v>
      </c>
      <c r="H5" s="94">
        <f t="shared" ref="H5:H10" si="0">G5*D5</f>
        <v>0.65</v>
      </c>
      <c r="I5" s="88"/>
      <c r="J5" s="86"/>
      <c r="K5" s="86"/>
      <c r="L5" s="86"/>
    </row>
    <row r="6" spans="1:12" ht="18" customHeight="1">
      <c r="A6" s="88"/>
      <c r="B6" s="91" t="s">
        <v>378</v>
      </c>
      <c r="C6" s="91"/>
      <c r="D6" s="44">
        <v>0.05</v>
      </c>
      <c r="E6" s="93"/>
      <c r="F6" s="93" t="s">
        <v>22</v>
      </c>
      <c r="G6" s="94">
        <f>VLOOKUP(B6,'&gt;&gt; Ingrédient prix'!$B$3:$D$232,3,0)</f>
        <v>3.7</v>
      </c>
      <c r="H6" s="94">
        <f t="shared" si="0"/>
        <v>0.18500000000000003</v>
      </c>
      <c r="I6" s="88"/>
      <c r="J6" s="86"/>
      <c r="K6" s="86"/>
      <c r="L6" s="86"/>
    </row>
    <row r="7" spans="1:12" ht="18" customHeight="1">
      <c r="A7" s="88"/>
      <c r="B7" s="91" t="s">
        <v>452</v>
      </c>
      <c r="C7" s="91"/>
      <c r="D7" s="44">
        <v>0.05</v>
      </c>
      <c r="E7" s="93"/>
      <c r="F7" s="93" t="s">
        <v>1</v>
      </c>
      <c r="G7" s="94">
        <f>VLOOKUP(B7,'&gt;&gt; Ingrédient prix'!$B$3:$D$232,3,0)</f>
        <v>15.9</v>
      </c>
      <c r="H7" s="94">
        <f t="shared" si="0"/>
        <v>0.79500000000000004</v>
      </c>
      <c r="I7" s="88"/>
      <c r="J7" s="86"/>
      <c r="K7" s="86"/>
      <c r="L7" s="86"/>
    </row>
    <row r="8" spans="1:12" ht="18" customHeight="1">
      <c r="A8" s="88"/>
      <c r="B8" s="91" t="s">
        <v>567</v>
      </c>
      <c r="C8" s="91"/>
      <c r="D8" s="44">
        <v>0.05</v>
      </c>
      <c r="E8" s="93"/>
      <c r="F8" s="93" t="s">
        <v>1</v>
      </c>
      <c r="G8" s="94">
        <f>VLOOKUP(B8,'&gt;&gt; Ingrédient prix'!$B$3:$D$232,3,0)</f>
        <v>15.56</v>
      </c>
      <c r="H8" s="94">
        <f t="shared" si="0"/>
        <v>0.77800000000000002</v>
      </c>
      <c r="I8" s="88"/>
      <c r="J8" s="86"/>
      <c r="K8" s="86"/>
      <c r="L8" s="86"/>
    </row>
    <row r="9" spans="1:12" ht="18" customHeight="1">
      <c r="A9" s="88"/>
      <c r="B9" s="91" t="s">
        <v>568</v>
      </c>
      <c r="C9" s="91"/>
      <c r="D9" s="44">
        <v>0.02</v>
      </c>
      <c r="E9" s="93"/>
      <c r="F9" s="93" t="s">
        <v>1</v>
      </c>
      <c r="G9" s="94">
        <f>VLOOKUP(B9,'&gt;&gt; Ingrédient prix'!$B$3:$D$232,3,0)</f>
        <v>17.27</v>
      </c>
      <c r="H9" s="94">
        <f t="shared" si="0"/>
        <v>0.34539999999999998</v>
      </c>
      <c r="I9" s="88"/>
      <c r="J9" s="86"/>
      <c r="K9" s="86"/>
      <c r="L9" s="86"/>
    </row>
    <row r="10" spans="1:12" ht="18" customHeight="1">
      <c r="A10" s="88"/>
      <c r="B10" s="91" t="s">
        <v>377</v>
      </c>
      <c r="C10" s="91"/>
      <c r="D10" s="44">
        <v>0.1</v>
      </c>
      <c r="E10" s="93"/>
      <c r="F10" s="93" t="s">
        <v>1</v>
      </c>
      <c r="G10" s="94">
        <f>VLOOKUP(B10,'&gt;&gt; Ingrédient prix'!$B$3:$D$232,3,0)</f>
        <v>1</v>
      </c>
      <c r="H10" s="94">
        <f t="shared" si="0"/>
        <v>0.1</v>
      </c>
      <c r="I10" s="88"/>
      <c r="J10" s="86"/>
      <c r="K10" s="86"/>
      <c r="L10" s="86"/>
    </row>
    <row r="11" spans="1:12" ht="18" customHeight="1">
      <c r="A11" s="88"/>
      <c r="B11" s="91" t="s">
        <v>432</v>
      </c>
      <c r="C11" s="91"/>
      <c r="D11" s="44">
        <v>5.0000000000000001E-3</v>
      </c>
      <c r="E11" s="93"/>
      <c r="F11" s="93" t="s">
        <v>1</v>
      </c>
      <c r="G11" s="94">
        <f>VLOOKUP(B11,'&gt;&gt; Ingrédient prix'!$B$3:$D$232,3,0)</f>
        <v>68.77</v>
      </c>
      <c r="H11" s="94">
        <f t="shared" ref="H11" si="1">G11*D11</f>
        <v>0.34384999999999999</v>
      </c>
      <c r="I11" s="88"/>
      <c r="J11" s="86"/>
      <c r="K11" s="86"/>
      <c r="L11" s="86"/>
    </row>
    <row r="12" spans="1:12" ht="18" customHeight="1">
      <c r="A12" s="88"/>
      <c r="B12" s="91"/>
      <c r="C12" s="91"/>
      <c r="D12" s="93"/>
      <c r="E12" s="93"/>
      <c r="F12" s="93"/>
      <c r="G12" s="94"/>
      <c r="H12" s="94"/>
      <c r="I12" s="88"/>
      <c r="J12" s="86"/>
      <c r="K12" s="86"/>
      <c r="L12" s="86"/>
    </row>
    <row r="13" spans="1:12" ht="32" customHeight="1">
      <c r="A13" s="88"/>
      <c r="B13" s="88"/>
      <c r="C13" s="88"/>
      <c r="D13" s="88"/>
      <c r="E13" s="88"/>
      <c r="F13" s="88"/>
      <c r="G13" s="88"/>
      <c r="H13" s="88"/>
      <c r="I13" s="88"/>
      <c r="J13" s="86"/>
      <c r="K13" s="86"/>
      <c r="L13" s="86"/>
    </row>
    <row r="14" spans="1:12" ht="32" customHeight="1">
      <c r="A14" s="129" t="s">
        <v>507</v>
      </c>
      <c r="B14" s="130"/>
      <c r="C14" s="130"/>
      <c r="D14" s="130"/>
      <c r="E14" s="130"/>
      <c r="F14" s="130"/>
      <c r="G14" s="130"/>
      <c r="H14" s="130"/>
      <c r="I14" s="130"/>
      <c r="J14" s="86"/>
      <c r="K14" s="86"/>
      <c r="L14" s="86"/>
    </row>
    <row r="15" spans="1:12" ht="20" customHeight="1">
      <c r="A15" s="120" t="s">
        <v>510</v>
      </c>
      <c r="B15" s="122" t="s">
        <v>569</v>
      </c>
      <c r="C15" s="122"/>
      <c r="D15" s="122"/>
      <c r="E15" s="122"/>
      <c r="F15" s="122"/>
      <c r="G15" s="122"/>
      <c r="H15" s="97"/>
      <c r="I15" s="97"/>
      <c r="J15" s="86"/>
      <c r="K15" s="86"/>
      <c r="L15" s="86"/>
    </row>
    <row r="16" spans="1:12" ht="20" customHeight="1">
      <c r="A16" s="120" t="s">
        <v>511</v>
      </c>
      <c r="B16" s="122" t="s">
        <v>554</v>
      </c>
      <c r="C16" s="122"/>
      <c r="D16" s="122"/>
      <c r="E16" s="122"/>
      <c r="F16" s="122"/>
      <c r="G16" s="122"/>
      <c r="H16" s="97"/>
      <c r="I16" s="97"/>
      <c r="J16" s="86"/>
      <c r="K16" s="86"/>
      <c r="L16" s="86"/>
    </row>
    <row r="17" spans="1:12" ht="17.25" customHeight="1">
      <c r="A17" s="120" t="s">
        <v>512</v>
      </c>
      <c r="B17" s="122" t="s">
        <v>570</v>
      </c>
      <c r="C17" s="122"/>
      <c r="D17" s="122"/>
      <c r="E17" s="122"/>
      <c r="F17" s="122"/>
      <c r="G17" s="122"/>
      <c r="H17" s="97"/>
      <c r="I17" s="97"/>
      <c r="J17" s="86"/>
      <c r="K17" s="86"/>
      <c r="L17" s="86"/>
    </row>
    <row r="18" spans="1:12" ht="20" customHeight="1">
      <c r="A18" s="120" t="s">
        <v>513</v>
      </c>
      <c r="B18" s="122" t="s">
        <v>571</v>
      </c>
      <c r="C18" s="122"/>
      <c r="D18" s="122"/>
      <c r="E18" s="122"/>
      <c r="F18" s="122"/>
      <c r="G18" s="122"/>
      <c r="H18" s="97"/>
      <c r="I18" s="97"/>
      <c r="J18" s="86"/>
      <c r="K18" s="86"/>
      <c r="L18" s="86"/>
    </row>
    <row r="19" spans="1:12" ht="20" customHeight="1">
      <c r="A19" s="120" t="s">
        <v>514</v>
      </c>
      <c r="B19" s="122" t="s">
        <v>572</v>
      </c>
      <c r="C19" s="122"/>
      <c r="D19" s="122"/>
      <c r="E19" s="122"/>
      <c r="F19" s="122"/>
      <c r="G19" s="122"/>
      <c r="H19" s="97"/>
      <c r="I19" s="97"/>
      <c r="J19" s="86"/>
      <c r="K19" s="86"/>
      <c r="L19" s="86"/>
    </row>
    <row r="20" spans="1:12" ht="20" customHeight="1">
      <c r="A20" s="120" t="s">
        <v>515</v>
      </c>
      <c r="B20" s="120" t="s">
        <v>573</v>
      </c>
      <c r="C20" s="117"/>
      <c r="D20" s="117"/>
      <c r="E20" s="117"/>
      <c r="F20" s="117"/>
      <c r="G20" s="117"/>
      <c r="H20" s="97"/>
      <c r="I20" s="97"/>
      <c r="J20" s="86"/>
      <c r="K20" s="86"/>
      <c r="L20" s="86"/>
    </row>
    <row r="21" spans="1:12" ht="20" customHeight="1">
      <c r="A21" s="120" t="s">
        <v>559</v>
      </c>
      <c r="B21" s="120" t="s">
        <v>574</v>
      </c>
      <c r="C21" s="117"/>
      <c r="D21" s="117"/>
      <c r="E21" s="117"/>
      <c r="F21" s="117"/>
      <c r="G21" s="117"/>
      <c r="H21" s="97"/>
      <c r="I21" s="97"/>
      <c r="J21" s="86"/>
      <c r="K21" s="86"/>
      <c r="L21" s="86"/>
    </row>
    <row r="22" spans="1:12" ht="18" customHeight="1">
      <c r="A22" s="115"/>
      <c r="B22" s="131"/>
      <c r="C22" s="131"/>
      <c r="D22" s="131"/>
      <c r="E22" s="131"/>
      <c r="F22" s="131"/>
      <c r="G22" s="131"/>
      <c r="H22" s="131"/>
      <c r="I22" s="131"/>
      <c r="J22" s="86"/>
      <c r="K22" s="86"/>
      <c r="L22" s="86"/>
    </row>
    <row r="23" spans="1:12" ht="18" customHeight="1">
      <c r="A23" s="88"/>
      <c r="B23" s="100" t="s">
        <v>501</v>
      </c>
      <c r="C23" s="101"/>
      <c r="D23" s="101"/>
      <c r="E23" s="101"/>
      <c r="F23" s="88"/>
      <c r="G23" s="123" t="s">
        <v>508</v>
      </c>
      <c r="H23" s="123"/>
      <c r="I23" s="123"/>
      <c r="J23" s="86"/>
      <c r="K23" s="86"/>
      <c r="L23" s="86"/>
    </row>
    <row r="24" spans="1:12" ht="18" customHeight="1">
      <c r="A24" s="88"/>
      <c r="B24" s="88" t="s">
        <v>502</v>
      </c>
      <c r="C24" s="88"/>
      <c r="D24" s="88"/>
      <c r="E24" s="102">
        <v>12</v>
      </c>
      <c r="F24" s="88"/>
      <c r="G24" s="95" t="s">
        <v>502</v>
      </c>
      <c r="H24" s="95"/>
      <c r="I24" s="102">
        <f>E24</f>
        <v>12</v>
      </c>
      <c r="J24" s="86"/>
      <c r="K24" s="86"/>
      <c r="L24" s="86"/>
    </row>
    <row r="25" spans="1:12" ht="18" customHeight="1">
      <c r="A25" s="88"/>
      <c r="B25" s="88" t="s">
        <v>65</v>
      </c>
      <c r="C25" s="88"/>
      <c r="D25" s="88"/>
      <c r="E25" s="103">
        <f>SUM(H5:H12)</f>
        <v>3.1972500000000004</v>
      </c>
      <c r="F25" s="88"/>
      <c r="G25" s="95" t="s">
        <v>65</v>
      </c>
      <c r="H25" s="95"/>
      <c r="I25" s="103">
        <f>SUM(H5:H12)</f>
        <v>3.1972500000000004</v>
      </c>
      <c r="J25" s="104"/>
      <c r="K25" s="86"/>
      <c r="L25" s="86"/>
    </row>
    <row r="26" spans="1:12" ht="18" customHeight="1">
      <c r="A26" s="105"/>
      <c r="B26" s="105" t="s">
        <v>503</v>
      </c>
      <c r="C26" s="105"/>
      <c r="D26" s="105"/>
      <c r="E26" s="106">
        <f>E25/(E24-E27)</f>
        <v>0.28242375000000003</v>
      </c>
      <c r="F26" s="88"/>
      <c r="G26" s="107" t="s">
        <v>503</v>
      </c>
      <c r="H26" s="107"/>
      <c r="I26" s="106">
        <f>+I25/(I24-I27)</f>
        <v>0.29841000000000001</v>
      </c>
      <c r="J26" s="86"/>
      <c r="K26" s="86"/>
      <c r="L26" s="86"/>
    </row>
    <row r="27" spans="1:12" ht="18" customHeight="1">
      <c r="A27" s="88"/>
      <c r="B27" s="88" t="s">
        <v>504</v>
      </c>
      <c r="C27" s="88"/>
      <c r="D27" s="88"/>
      <c r="E27" s="102">
        <f>E24/106*6</f>
        <v>0.679245283018868</v>
      </c>
      <c r="F27" s="88"/>
      <c r="G27" s="95" t="s">
        <v>504</v>
      </c>
      <c r="H27" s="95"/>
      <c r="I27" s="102">
        <f>I24/112*12</f>
        <v>1.2857142857142856</v>
      </c>
      <c r="J27" s="86"/>
      <c r="K27" s="86"/>
      <c r="L27" s="86"/>
    </row>
    <row r="28" spans="1:12" s="109" customFormat="1" ht="18" customHeight="1">
      <c r="A28" s="88"/>
      <c r="B28" s="88" t="s">
        <v>85</v>
      </c>
      <c r="C28" s="88"/>
      <c r="D28" s="88"/>
      <c r="E28" s="103">
        <f>E24-E25-E27</f>
        <v>8.123504716981131</v>
      </c>
      <c r="F28" s="88"/>
      <c r="G28" s="95" t="s">
        <v>85</v>
      </c>
      <c r="H28" s="95"/>
      <c r="I28" s="103">
        <f>I24-I25-I27</f>
        <v>7.517035714285714</v>
      </c>
      <c r="J28" s="108"/>
      <c r="K28" s="108"/>
      <c r="L28" s="108"/>
    </row>
    <row r="29" spans="1:12" ht="18" customHeight="1">
      <c r="A29" s="88"/>
      <c r="B29" s="110" t="s">
        <v>505</v>
      </c>
      <c r="C29" s="88"/>
      <c r="D29" s="88"/>
      <c r="E29" s="111">
        <v>6</v>
      </c>
      <c r="F29" s="88"/>
      <c r="G29" s="112" t="s">
        <v>506</v>
      </c>
      <c r="H29" s="86"/>
      <c r="I29" s="111">
        <v>12</v>
      </c>
      <c r="J29" s="86"/>
      <c r="K29" s="86"/>
      <c r="L29" s="86"/>
    </row>
    <row r="30" spans="1:12" ht="18" customHeight="1">
      <c r="A30" s="88"/>
      <c r="B30" s="88"/>
      <c r="C30" s="88"/>
      <c r="D30" s="88"/>
      <c r="E30" s="88"/>
      <c r="F30" s="88"/>
      <c r="G30" s="88"/>
      <c r="H30" s="88"/>
      <c r="I30" s="88"/>
      <c r="J30" s="86"/>
      <c r="K30" s="86"/>
      <c r="L30" s="86"/>
    </row>
    <row r="31" spans="1:12" ht="18" customHeight="1">
      <c r="A31" s="88"/>
      <c r="B31" s="119" t="s">
        <v>509</v>
      </c>
      <c r="C31" s="88"/>
      <c r="D31" s="88"/>
      <c r="E31" s="88"/>
      <c r="F31" s="88"/>
      <c r="G31" s="88"/>
      <c r="H31" s="88"/>
      <c r="I31" s="88"/>
      <c r="J31" s="86"/>
      <c r="K31" s="86"/>
      <c r="L31" s="86"/>
    </row>
    <row r="32" spans="1:12" ht="18" customHeight="1">
      <c r="A32" s="88"/>
      <c r="B32" s="88"/>
      <c r="C32" s="88"/>
      <c r="D32" s="88"/>
      <c r="E32" s="88"/>
      <c r="F32" s="88"/>
      <c r="G32" s="88"/>
      <c r="H32" s="88"/>
      <c r="I32" s="88"/>
      <c r="J32" s="86"/>
      <c r="K32" s="86"/>
      <c r="L32" s="86"/>
    </row>
    <row r="33" spans="1:12" ht="18" customHeight="1">
      <c r="A33" s="88"/>
      <c r="B33" s="86"/>
      <c r="C33" s="88"/>
      <c r="D33" s="88"/>
      <c r="E33" s="88"/>
      <c r="F33" s="88"/>
      <c r="G33" s="88"/>
      <c r="H33" s="88"/>
      <c r="I33" s="88"/>
      <c r="J33" s="86"/>
      <c r="K33" s="86"/>
      <c r="L33" s="86"/>
    </row>
    <row r="34" spans="1:12" ht="18" customHeight="1">
      <c r="A34" s="114"/>
      <c r="C34" s="114"/>
      <c r="D34" s="114"/>
      <c r="E34" s="114"/>
      <c r="F34" s="114"/>
      <c r="G34" s="114"/>
      <c r="H34" s="114"/>
      <c r="I34" s="114"/>
    </row>
    <row r="35" spans="1:12" ht="18" customHeight="1"/>
    <row r="36" spans="1:12" ht="18" customHeight="1"/>
  </sheetData>
  <mergeCells count="12">
    <mergeCell ref="G23:I23"/>
    <mergeCell ref="A2:I2"/>
    <mergeCell ref="J2:K2"/>
    <mergeCell ref="B4:C4"/>
    <mergeCell ref="D4:E4"/>
    <mergeCell ref="A14:I14"/>
    <mergeCell ref="B15:G15"/>
    <mergeCell ref="B16:G16"/>
    <mergeCell ref="B17:G17"/>
    <mergeCell ref="B18:G18"/>
    <mergeCell ref="B19:G19"/>
    <mergeCell ref="B22:I22"/>
  </mergeCells>
  <dataValidations count="1">
    <dataValidation type="list" allowBlank="1" showInputMessage="1" showErrorMessage="1" sqref="F5" xr:uid="{92254309-A1E9-794C-9277-34A51DDDFA83}">
      <formula1>$E$2:$E$5</formula1>
    </dataValidation>
  </dataValidation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04008C-232F-7743-90B1-2E31755F1363}">
  <sheetPr>
    <tabColor theme="4" tint="0.79998168889431442"/>
  </sheetPr>
  <dimension ref="A1:L40"/>
  <sheetViews>
    <sheetView zoomScale="108" zoomScaleNormal="165" workbookViewId="0">
      <selection activeCell="E50" sqref="E50"/>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575</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596</v>
      </c>
      <c r="C5" s="91"/>
      <c r="D5" s="92">
        <v>1</v>
      </c>
      <c r="E5" s="92"/>
      <c r="F5" s="44" t="s">
        <v>492</v>
      </c>
      <c r="G5" s="94">
        <f>VLOOKUP(B5,'&gt;&gt; Ingrédient prix'!$B$3:$D$232,3,0)</f>
        <v>4.2300000000000004</v>
      </c>
      <c r="H5" s="94">
        <f t="shared" ref="H5:H10" si="0">G5*D5</f>
        <v>4.2300000000000004</v>
      </c>
      <c r="I5" s="88"/>
      <c r="J5" s="86"/>
      <c r="K5" s="86"/>
      <c r="L5" s="86"/>
    </row>
    <row r="6" spans="1:12" ht="18" customHeight="1">
      <c r="A6" s="88"/>
      <c r="B6" s="91" t="s">
        <v>378</v>
      </c>
      <c r="C6" s="91"/>
      <c r="D6" s="44">
        <v>0.05</v>
      </c>
      <c r="E6" s="93"/>
      <c r="F6" s="93" t="s">
        <v>22</v>
      </c>
      <c r="G6" s="94">
        <f>VLOOKUP(B6,'&gt;&gt; Ingrédient prix'!$B$3:$D$232,3,0)</f>
        <v>3.7</v>
      </c>
      <c r="H6" s="94">
        <f t="shared" si="0"/>
        <v>0.18500000000000003</v>
      </c>
      <c r="I6" s="88"/>
      <c r="J6" s="86"/>
      <c r="K6" s="86"/>
      <c r="L6" s="86"/>
    </row>
    <row r="7" spans="1:12" ht="18" customHeight="1">
      <c r="A7" s="88"/>
      <c r="B7" s="91" t="s">
        <v>376</v>
      </c>
      <c r="C7" s="91"/>
      <c r="D7" s="44">
        <v>0.2</v>
      </c>
      <c r="E7" s="93"/>
      <c r="F7" s="44" t="s">
        <v>492</v>
      </c>
      <c r="G7" s="94">
        <f>VLOOKUP(B7,'&gt;&gt; Ingrédient prix'!$B$3:$D$232,3,0)</f>
        <v>1.1000000000000001</v>
      </c>
      <c r="H7" s="94">
        <f t="shared" si="0"/>
        <v>0.22000000000000003</v>
      </c>
      <c r="I7" s="88"/>
      <c r="J7" s="86"/>
      <c r="K7" s="86"/>
      <c r="L7" s="86"/>
    </row>
    <row r="8" spans="1:12" ht="18" customHeight="1">
      <c r="A8" s="88"/>
      <c r="B8" s="91" t="s">
        <v>576</v>
      </c>
      <c r="C8" s="91"/>
      <c r="D8" s="44">
        <v>0.02</v>
      </c>
      <c r="E8" s="93"/>
      <c r="F8" s="93" t="s">
        <v>1</v>
      </c>
      <c r="G8" s="94">
        <f>VLOOKUP(B8,'&gt;&gt; Ingrédient prix'!$B$3:$D$232,3,0)</f>
        <v>6.28</v>
      </c>
      <c r="H8" s="94">
        <f t="shared" si="0"/>
        <v>0.12560000000000002</v>
      </c>
      <c r="I8" s="88"/>
      <c r="J8" s="86"/>
      <c r="K8" s="86"/>
      <c r="L8" s="86"/>
    </row>
    <row r="9" spans="1:12" ht="18" customHeight="1">
      <c r="A9" s="88"/>
      <c r="B9" s="91" t="s">
        <v>346</v>
      </c>
      <c r="C9" s="91"/>
      <c r="D9" s="44">
        <v>0.03</v>
      </c>
      <c r="E9" s="93"/>
      <c r="F9" s="93" t="s">
        <v>1</v>
      </c>
      <c r="G9" s="94">
        <f>VLOOKUP(B9,'&gt;&gt; Ingrédient prix'!$B$3:$D$232,3,0)</f>
        <v>3</v>
      </c>
      <c r="H9" s="94">
        <f t="shared" si="0"/>
        <v>0.09</v>
      </c>
      <c r="I9" s="88"/>
      <c r="J9" s="86"/>
      <c r="K9" s="86"/>
      <c r="L9" s="86"/>
    </row>
    <row r="10" spans="1:12" ht="18" customHeight="1">
      <c r="A10" s="88"/>
      <c r="B10" s="91" t="s">
        <v>470</v>
      </c>
      <c r="C10" s="91"/>
      <c r="D10" s="44">
        <v>0.1</v>
      </c>
      <c r="E10" s="93"/>
      <c r="F10" s="93" t="s">
        <v>1</v>
      </c>
      <c r="G10" s="94">
        <f>VLOOKUP(B10,'&gt;&gt; Ingrédient prix'!$B$3:$D$232,3,0)</f>
        <v>18.690000000000001</v>
      </c>
      <c r="H10" s="94">
        <f t="shared" si="0"/>
        <v>1.8690000000000002</v>
      </c>
      <c r="I10" s="88"/>
      <c r="J10" s="86"/>
      <c r="K10" s="86"/>
      <c r="L10" s="86"/>
    </row>
    <row r="11" spans="1:12" ht="18" customHeight="1">
      <c r="A11" s="88"/>
      <c r="B11" s="91" t="s">
        <v>577</v>
      </c>
      <c r="C11" s="91"/>
      <c r="D11" s="44">
        <v>1.4999999999999999E-2</v>
      </c>
      <c r="E11" s="93"/>
      <c r="F11" s="93" t="s">
        <v>1</v>
      </c>
      <c r="G11" s="94">
        <f>VLOOKUP(B11,'&gt;&gt; Ingrédient prix'!$B$3:$D$232,3,0)</f>
        <v>14.1</v>
      </c>
      <c r="H11" s="94">
        <f t="shared" ref="H11:H14" si="1">G11*D11</f>
        <v>0.21149999999999999</v>
      </c>
      <c r="I11" s="88"/>
      <c r="J11" s="86"/>
      <c r="K11" s="86"/>
      <c r="L11" s="86"/>
    </row>
    <row r="12" spans="1:12" ht="18" customHeight="1">
      <c r="A12" s="88"/>
      <c r="B12" s="91" t="s">
        <v>387</v>
      </c>
      <c r="C12" s="91"/>
      <c r="D12" s="44">
        <v>1.4999999999999999E-2</v>
      </c>
      <c r="E12" s="93"/>
      <c r="F12" s="93" t="s">
        <v>1</v>
      </c>
      <c r="G12" s="94">
        <f>VLOOKUP(B12,'&gt;&gt; Ingrédient prix'!$B$3:$D$232,3,0)</f>
        <v>2.23</v>
      </c>
      <c r="H12" s="94">
        <f t="shared" si="1"/>
        <v>3.3450000000000001E-2</v>
      </c>
      <c r="I12" s="88"/>
      <c r="J12" s="86"/>
      <c r="K12" s="86"/>
      <c r="L12" s="86"/>
    </row>
    <row r="13" spans="1:12" ht="18" customHeight="1">
      <c r="A13" s="88"/>
      <c r="B13" s="91" t="s">
        <v>380</v>
      </c>
      <c r="C13" s="91"/>
      <c r="D13" s="44">
        <v>0.05</v>
      </c>
      <c r="E13" s="93"/>
      <c r="F13" s="93" t="s">
        <v>22</v>
      </c>
      <c r="G13" s="94">
        <f>VLOOKUP(B13,'&gt;&gt; Ingrédient prix'!$B$3:$D$232,3,0)</f>
        <v>16.760000000000002</v>
      </c>
      <c r="H13" s="94">
        <f t="shared" si="1"/>
        <v>0.83800000000000008</v>
      </c>
      <c r="I13" s="88"/>
      <c r="J13" s="86"/>
      <c r="K13" s="86"/>
      <c r="L13" s="86"/>
    </row>
    <row r="14" spans="1:12" ht="18" customHeight="1">
      <c r="A14" s="88"/>
      <c r="B14" s="91" t="s">
        <v>453</v>
      </c>
      <c r="C14" s="91"/>
      <c r="D14" s="93">
        <v>0.05</v>
      </c>
      <c r="E14" s="93"/>
      <c r="F14" s="93" t="s">
        <v>22</v>
      </c>
      <c r="G14" s="94">
        <f>VLOOKUP(B14,'&gt;&gt; Ingrédient prix'!$B$3:$D$232,3,0)</f>
        <v>1.45</v>
      </c>
      <c r="H14" s="94">
        <f t="shared" si="1"/>
        <v>7.2499999999999995E-2</v>
      </c>
      <c r="I14" s="88"/>
      <c r="J14" s="86"/>
      <c r="K14" s="86"/>
      <c r="L14" s="86"/>
    </row>
    <row r="15" spans="1:12" ht="18" customHeight="1">
      <c r="A15" s="88"/>
      <c r="B15" s="91"/>
      <c r="C15" s="91"/>
      <c r="D15" s="86"/>
      <c r="E15" s="93"/>
      <c r="F15" s="93"/>
      <c r="G15" s="94"/>
      <c r="H15" s="94"/>
      <c r="I15" s="88"/>
      <c r="J15" s="86"/>
      <c r="K15" s="86"/>
      <c r="L15" s="86"/>
    </row>
    <row r="16" spans="1:12" ht="32" customHeight="1">
      <c r="A16" s="88"/>
      <c r="B16" s="88"/>
      <c r="C16" s="88"/>
      <c r="D16" s="88"/>
      <c r="E16" s="88"/>
      <c r="F16" s="88"/>
      <c r="G16" s="88"/>
      <c r="H16" s="88"/>
      <c r="I16" s="88"/>
      <c r="J16" s="86"/>
      <c r="K16" s="86"/>
      <c r="L16" s="86"/>
    </row>
    <row r="17" spans="1:12" ht="32" customHeight="1">
      <c r="A17" s="129" t="s">
        <v>507</v>
      </c>
      <c r="B17" s="130"/>
      <c r="C17" s="130"/>
      <c r="D17" s="130"/>
      <c r="E17" s="130"/>
      <c r="F17" s="130"/>
      <c r="G17" s="130"/>
      <c r="H17" s="130"/>
      <c r="I17" s="130"/>
      <c r="J17" s="86"/>
      <c r="K17" s="86"/>
      <c r="L17" s="86"/>
    </row>
    <row r="18" spans="1:12" ht="20" customHeight="1">
      <c r="A18" s="120" t="s">
        <v>510</v>
      </c>
      <c r="B18" s="122" t="s">
        <v>578</v>
      </c>
      <c r="C18" s="122"/>
      <c r="D18" s="122"/>
      <c r="E18" s="122"/>
      <c r="F18" s="122"/>
      <c r="G18" s="122"/>
      <c r="H18" s="97"/>
      <c r="I18" s="97"/>
      <c r="J18" s="86"/>
      <c r="K18" s="86"/>
      <c r="L18" s="86"/>
    </row>
    <row r="19" spans="1:12" ht="20" customHeight="1">
      <c r="A19" s="120" t="s">
        <v>511</v>
      </c>
      <c r="B19" s="122" t="s">
        <v>579</v>
      </c>
      <c r="C19" s="122"/>
      <c r="D19" s="122"/>
      <c r="E19" s="122"/>
      <c r="F19" s="122"/>
      <c r="G19" s="122"/>
      <c r="H19" s="97"/>
      <c r="I19" s="97"/>
      <c r="J19" s="86"/>
      <c r="K19" s="86"/>
      <c r="L19" s="86"/>
    </row>
    <row r="20" spans="1:12" ht="17.25" customHeight="1">
      <c r="A20" s="120" t="s">
        <v>512</v>
      </c>
      <c r="B20" s="122" t="s">
        <v>580</v>
      </c>
      <c r="C20" s="122"/>
      <c r="D20" s="122"/>
      <c r="E20" s="122"/>
      <c r="F20" s="122"/>
      <c r="G20" s="122"/>
      <c r="H20" s="97"/>
      <c r="I20" s="97"/>
      <c r="J20" s="86"/>
      <c r="K20" s="86"/>
      <c r="L20" s="86"/>
    </row>
    <row r="21" spans="1:12" ht="20" customHeight="1">
      <c r="A21" s="120" t="s">
        <v>513</v>
      </c>
      <c r="B21" s="122" t="s">
        <v>581</v>
      </c>
      <c r="C21" s="122"/>
      <c r="D21" s="122"/>
      <c r="E21" s="122"/>
      <c r="F21" s="122"/>
      <c r="G21" s="122"/>
      <c r="H21" s="97"/>
      <c r="I21" s="97"/>
      <c r="J21" s="86"/>
      <c r="K21" s="86"/>
      <c r="L21" s="86"/>
    </row>
    <row r="22" spans="1:12" ht="20" customHeight="1">
      <c r="A22" s="120" t="s">
        <v>514</v>
      </c>
      <c r="B22" s="122" t="s">
        <v>582</v>
      </c>
      <c r="C22" s="122"/>
      <c r="D22" s="122"/>
      <c r="E22" s="122"/>
      <c r="F22" s="122"/>
      <c r="G22" s="122"/>
      <c r="H22" s="97"/>
      <c r="I22" s="97"/>
      <c r="J22" s="86"/>
      <c r="K22" s="86"/>
      <c r="L22" s="86"/>
    </row>
    <row r="23" spans="1:12" ht="20" customHeight="1">
      <c r="A23" s="120" t="s">
        <v>515</v>
      </c>
      <c r="B23" s="120" t="s">
        <v>583</v>
      </c>
      <c r="C23" s="117"/>
      <c r="D23" s="117"/>
      <c r="E23" s="117"/>
      <c r="F23" s="117"/>
      <c r="G23" s="117"/>
      <c r="H23" s="97"/>
      <c r="I23" s="97"/>
      <c r="J23" s="86"/>
      <c r="K23" s="86"/>
      <c r="L23" s="86"/>
    </row>
    <row r="24" spans="1:12" ht="20" customHeight="1">
      <c r="A24" s="120" t="s">
        <v>559</v>
      </c>
      <c r="B24" s="117" t="s">
        <v>584</v>
      </c>
      <c r="C24" s="117"/>
      <c r="D24" s="117"/>
      <c r="E24" s="117"/>
      <c r="F24" s="117"/>
      <c r="G24" s="117"/>
      <c r="H24" s="97"/>
      <c r="I24" s="97"/>
      <c r="J24" s="86"/>
      <c r="K24" s="86"/>
      <c r="L24" s="86"/>
    </row>
    <row r="25" spans="1:12" ht="20" customHeight="1">
      <c r="A25" s="120" t="s">
        <v>560</v>
      </c>
      <c r="B25" s="120" t="s">
        <v>585</v>
      </c>
      <c r="C25" s="117"/>
      <c r="D25" s="117"/>
      <c r="E25" s="117"/>
      <c r="F25" s="117"/>
      <c r="G25" s="117"/>
      <c r="H25" s="97"/>
      <c r="I25" s="97"/>
      <c r="J25" s="86"/>
      <c r="K25" s="86"/>
      <c r="L25" s="86"/>
    </row>
    <row r="26" spans="1:12" ht="18" customHeight="1">
      <c r="A26" s="115"/>
      <c r="B26" s="131"/>
      <c r="C26" s="131"/>
      <c r="D26" s="131"/>
      <c r="E26" s="131"/>
      <c r="F26" s="131"/>
      <c r="G26" s="131"/>
      <c r="H26" s="131"/>
      <c r="I26" s="131"/>
      <c r="J26" s="86"/>
      <c r="K26" s="86"/>
      <c r="L26" s="86"/>
    </row>
    <row r="27" spans="1:12" ht="18" customHeight="1">
      <c r="A27" s="88"/>
      <c r="B27" s="100" t="s">
        <v>501</v>
      </c>
      <c r="C27" s="101"/>
      <c r="D27" s="101"/>
      <c r="E27" s="101"/>
      <c r="F27" s="88"/>
      <c r="G27" s="123" t="s">
        <v>508</v>
      </c>
      <c r="H27" s="123"/>
      <c r="I27" s="123"/>
      <c r="J27" s="86"/>
      <c r="K27" s="86"/>
      <c r="L27" s="86"/>
    </row>
    <row r="28" spans="1:12" ht="18" customHeight="1">
      <c r="A28" s="88"/>
      <c r="B28" s="88" t="s">
        <v>502</v>
      </c>
      <c r="C28" s="88"/>
      <c r="D28" s="88"/>
      <c r="E28" s="102">
        <v>12</v>
      </c>
      <c r="F28" s="88"/>
      <c r="G28" s="95" t="s">
        <v>502</v>
      </c>
      <c r="H28" s="95"/>
      <c r="I28" s="102">
        <f>E28</f>
        <v>12</v>
      </c>
      <c r="J28" s="86"/>
      <c r="K28" s="86"/>
      <c r="L28" s="86"/>
    </row>
    <row r="29" spans="1:12" ht="18" customHeight="1">
      <c r="A29" s="88"/>
      <c r="B29" s="88" t="s">
        <v>65</v>
      </c>
      <c r="C29" s="88"/>
      <c r="D29" s="88"/>
      <c r="E29" s="103">
        <f>SUM(H5:H12)</f>
        <v>6.96455</v>
      </c>
      <c r="F29" s="88"/>
      <c r="G29" s="95" t="s">
        <v>65</v>
      </c>
      <c r="H29" s="95"/>
      <c r="I29" s="103">
        <f>SUM(H5:H12)</f>
        <v>6.96455</v>
      </c>
      <c r="J29" s="104"/>
      <c r="K29" s="86"/>
      <c r="L29" s="86"/>
    </row>
    <row r="30" spans="1:12" ht="18" customHeight="1">
      <c r="A30" s="105"/>
      <c r="B30" s="105" t="s">
        <v>503</v>
      </c>
      <c r="C30" s="105"/>
      <c r="D30" s="105"/>
      <c r="E30" s="106">
        <f>E29/(E28-E31)</f>
        <v>0.61520191666666668</v>
      </c>
      <c r="F30" s="88"/>
      <c r="G30" s="107" t="s">
        <v>503</v>
      </c>
      <c r="H30" s="107"/>
      <c r="I30" s="106">
        <f>+I29/(I28-I31)</f>
        <v>0.65002466666666658</v>
      </c>
      <c r="J30" s="86"/>
      <c r="K30" s="86"/>
      <c r="L30" s="86"/>
    </row>
    <row r="31" spans="1:12" ht="18" customHeight="1">
      <c r="A31" s="88"/>
      <c r="B31" s="88" t="s">
        <v>504</v>
      </c>
      <c r="C31" s="88"/>
      <c r="D31" s="88"/>
      <c r="E31" s="102">
        <f>E28/106*6</f>
        <v>0.679245283018868</v>
      </c>
      <c r="F31" s="88"/>
      <c r="G31" s="95" t="s">
        <v>504</v>
      </c>
      <c r="H31" s="95"/>
      <c r="I31" s="102">
        <f>I28/112*12</f>
        <v>1.2857142857142856</v>
      </c>
      <c r="J31" s="86"/>
      <c r="K31" s="86"/>
      <c r="L31" s="86"/>
    </row>
    <row r="32" spans="1:12" s="109" customFormat="1" ht="18" customHeight="1">
      <c r="A32" s="88"/>
      <c r="B32" s="88" t="s">
        <v>85</v>
      </c>
      <c r="C32" s="88"/>
      <c r="D32" s="88"/>
      <c r="E32" s="103">
        <f>E28-E29-E31</f>
        <v>4.3562047169811322</v>
      </c>
      <c r="F32" s="88"/>
      <c r="G32" s="95" t="s">
        <v>85</v>
      </c>
      <c r="H32" s="95"/>
      <c r="I32" s="103">
        <f>I28-I29-I31</f>
        <v>3.7497357142857144</v>
      </c>
      <c r="J32" s="108"/>
      <c r="K32" s="108"/>
      <c r="L32" s="108"/>
    </row>
    <row r="33" spans="1:12" ht="18" customHeight="1">
      <c r="A33" s="88"/>
      <c r="B33" s="110" t="s">
        <v>505</v>
      </c>
      <c r="C33" s="88"/>
      <c r="D33" s="88"/>
      <c r="E33" s="111">
        <v>6</v>
      </c>
      <c r="F33" s="88"/>
      <c r="G33" s="112" t="s">
        <v>506</v>
      </c>
      <c r="H33" s="86"/>
      <c r="I33" s="111">
        <v>12</v>
      </c>
      <c r="J33" s="86"/>
      <c r="K33" s="86"/>
      <c r="L33" s="86"/>
    </row>
    <row r="34" spans="1:12" ht="18" customHeight="1">
      <c r="A34" s="88"/>
      <c r="B34" s="88"/>
      <c r="C34" s="88"/>
      <c r="D34" s="88"/>
      <c r="E34" s="88"/>
      <c r="F34" s="88"/>
      <c r="G34" s="88"/>
      <c r="H34" s="88"/>
      <c r="I34" s="88"/>
      <c r="J34" s="86"/>
      <c r="K34" s="86"/>
      <c r="L34" s="86"/>
    </row>
    <row r="35" spans="1:12" ht="18" customHeight="1">
      <c r="A35" s="88"/>
      <c r="B35" s="119" t="s">
        <v>509</v>
      </c>
      <c r="C35" s="88"/>
      <c r="D35" s="88"/>
      <c r="E35" s="88"/>
      <c r="F35" s="88"/>
      <c r="G35" s="88"/>
      <c r="H35" s="88"/>
      <c r="I35" s="88"/>
      <c r="J35" s="86"/>
      <c r="K35" s="86"/>
      <c r="L35" s="86"/>
    </row>
    <row r="36" spans="1:12" ht="18" customHeight="1">
      <c r="A36" s="88"/>
      <c r="B36" s="88"/>
      <c r="C36" s="88"/>
      <c r="D36" s="88"/>
      <c r="E36" s="88"/>
      <c r="F36" s="88"/>
      <c r="G36" s="88"/>
      <c r="H36" s="88"/>
      <c r="I36" s="88"/>
      <c r="J36" s="86"/>
      <c r="K36" s="86"/>
      <c r="L36" s="86"/>
    </row>
    <row r="37" spans="1:12" ht="18" customHeight="1">
      <c r="A37" s="88"/>
      <c r="B37" s="86"/>
      <c r="C37" s="88"/>
      <c r="D37" s="88"/>
      <c r="E37" s="88"/>
      <c r="F37" s="88"/>
      <c r="G37" s="88"/>
      <c r="H37" s="88"/>
      <c r="I37" s="88"/>
      <c r="J37" s="86"/>
      <c r="K37" s="86"/>
      <c r="L37" s="86"/>
    </row>
    <row r="38" spans="1:12" ht="18" customHeight="1">
      <c r="A38" s="114"/>
      <c r="C38" s="114"/>
      <c r="D38" s="114"/>
      <c r="E38" s="114"/>
      <c r="F38" s="114"/>
      <c r="G38" s="114"/>
      <c r="H38" s="114"/>
      <c r="I38" s="114"/>
    </row>
    <row r="39" spans="1:12" ht="18" customHeight="1"/>
    <row r="40" spans="1:12" ht="18" customHeight="1"/>
  </sheetData>
  <mergeCells count="12">
    <mergeCell ref="G27:I27"/>
    <mergeCell ref="A2:I2"/>
    <mergeCell ref="J2:K2"/>
    <mergeCell ref="B4:C4"/>
    <mergeCell ref="D4:E4"/>
    <mergeCell ref="A17:I17"/>
    <mergeCell ref="B18:G18"/>
    <mergeCell ref="B19:G19"/>
    <mergeCell ref="B20:G20"/>
    <mergeCell ref="B21:G21"/>
    <mergeCell ref="B22:G22"/>
    <mergeCell ref="B26:I26"/>
  </mergeCells>
  <dataValidations count="1">
    <dataValidation type="list" allowBlank="1" showInputMessage="1" showErrorMessage="1" sqref="F5 F7" xr:uid="{9EBB0CDF-2916-3640-BC70-D096EB5C9E65}">
      <formula1>$E$2:$E$5</formula1>
    </dataValidation>
  </dataValidation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EF845-A86C-9644-8E85-9B876055AD35}">
  <sheetPr>
    <tabColor theme="4" tint="0.79998168889431442"/>
  </sheetPr>
  <dimension ref="A1:L35"/>
  <sheetViews>
    <sheetView zoomScale="108" zoomScaleNormal="165" workbookViewId="0">
      <selection activeCell="B11" sqref="B11"/>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586</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641</v>
      </c>
      <c r="C5" s="91"/>
      <c r="D5" s="92">
        <v>1</v>
      </c>
      <c r="E5" s="92"/>
      <c r="F5" s="44" t="s">
        <v>492</v>
      </c>
      <c r="G5" s="94">
        <f>VLOOKUP(B5,'&gt;&gt; Ingrédient prix'!$B$3:$D$232,3,0)</f>
        <v>0.78</v>
      </c>
      <c r="H5" s="94">
        <f t="shared" ref="H5:H10" si="0">G5*D5</f>
        <v>0.78</v>
      </c>
      <c r="I5" s="88"/>
      <c r="J5" s="86"/>
      <c r="K5" s="86"/>
      <c r="L5" s="86"/>
    </row>
    <row r="6" spans="1:12" ht="18" customHeight="1">
      <c r="A6" s="88"/>
      <c r="B6" s="91" t="s">
        <v>358</v>
      </c>
      <c r="C6" s="91"/>
      <c r="D6" s="44">
        <v>0.08</v>
      </c>
      <c r="E6" s="93"/>
      <c r="F6" s="93" t="s">
        <v>1</v>
      </c>
      <c r="G6" s="94">
        <f>VLOOKUP(B6,'&gt;&gt; Ingrédient prix'!$B$3:$D$232,3,0)</f>
        <v>25</v>
      </c>
      <c r="H6" s="94">
        <f t="shared" si="0"/>
        <v>2</v>
      </c>
      <c r="I6" s="88"/>
      <c r="J6" s="86"/>
      <c r="K6" s="86"/>
      <c r="L6" s="86"/>
    </row>
    <row r="7" spans="1:12" ht="18" customHeight="1">
      <c r="A7" s="88"/>
      <c r="B7" s="91" t="s">
        <v>472</v>
      </c>
      <c r="C7" s="91"/>
      <c r="D7" s="44">
        <v>0.04</v>
      </c>
      <c r="E7" s="93"/>
      <c r="F7" s="93" t="s">
        <v>1</v>
      </c>
      <c r="G7" s="94">
        <f>VLOOKUP(B7,'&gt;&gt; Ingrédient prix'!$B$3:$D$232,3,0)</f>
        <v>7.68</v>
      </c>
      <c r="H7" s="94">
        <f t="shared" si="0"/>
        <v>0.30719999999999997</v>
      </c>
      <c r="I7" s="88"/>
      <c r="J7" s="86"/>
      <c r="K7" s="86"/>
      <c r="L7" s="86"/>
    </row>
    <row r="8" spans="1:12" ht="18" customHeight="1">
      <c r="A8" s="88"/>
      <c r="B8" s="91" t="s">
        <v>441</v>
      </c>
      <c r="C8" s="91"/>
      <c r="D8" s="44">
        <v>0.01</v>
      </c>
      <c r="E8" s="93"/>
      <c r="F8" s="93" t="s">
        <v>1</v>
      </c>
      <c r="G8" s="94">
        <f>VLOOKUP(B8,'&gt;&gt; Ingrédient prix'!$B$3:$D$232,3,0)</f>
        <v>5.54</v>
      </c>
      <c r="H8" s="94">
        <f t="shared" si="0"/>
        <v>5.5400000000000005E-2</v>
      </c>
      <c r="I8" s="88"/>
      <c r="J8" s="86"/>
      <c r="K8" s="86"/>
      <c r="L8" s="86"/>
    </row>
    <row r="9" spans="1:12" ht="18" customHeight="1">
      <c r="A9" s="88"/>
      <c r="B9" s="91" t="s">
        <v>602</v>
      </c>
      <c r="C9" s="91"/>
      <c r="D9" s="44">
        <v>0.05</v>
      </c>
      <c r="E9" s="93"/>
      <c r="F9" s="93" t="s">
        <v>1</v>
      </c>
      <c r="G9" s="94">
        <f>VLOOKUP(B9,'&gt;&gt; Ingrédient prix'!$B$3:$D$232,3,0)</f>
        <v>4.5999999999999996</v>
      </c>
      <c r="H9" s="94">
        <f t="shared" si="0"/>
        <v>0.22999999999999998</v>
      </c>
      <c r="I9" s="88"/>
      <c r="J9" s="86"/>
      <c r="K9" s="86"/>
      <c r="L9" s="86"/>
    </row>
    <row r="10" spans="1:12" ht="18" customHeight="1">
      <c r="A10" s="88"/>
      <c r="B10" s="91" t="s">
        <v>463</v>
      </c>
      <c r="C10" s="91"/>
      <c r="D10" s="44">
        <v>1.4999999999999999E-2</v>
      </c>
      <c r="E10" s="93"/>
      <c r="F10" s="93" t="s">
        <v>1</v>
      </c>
      <c r="G10" s="94">
        <f>VLOOKUP(B10,'&gt;&gt; Ingrédient prix'!$B$3:$D$232,3,0)</f>
        <v>9.33</v>
      </c>
      <c r="H10" s="94">
        <f t="shared" si="0"/>
        <v>0.13994999999999999</v>
      </c>
      <c r="I10" s="88"/>
      <c r="J10" s="86"/>
      <c r="K10" s="86"/>
      <c r="L10" s="86"/>
    </row>
    <row r="11" spans="1:12" ht="18" customHeight="1">
      <c r="A11" s="88"/>
      <c r="B11" s="91" t="s">
        <v>473</v>
      </c>
      <c r="C11" s="91"/>
      <c r="D11" s="44">
        <v>5.0000000000000001E-3</v>
      </c>
      <c r="E11" s="93"/>
      <c r="F11" s="93" t="s">
        <v>1</v>
      </c>
      <c r="G11" s="94">
        <f>VLOOKUP(B11,'&gt;&gt; Ingrédient prix'!$B$3:$D$232,3,0)</f>
        <v>22.56</v>
      </c>
      <c r="H11" s="94">
        <f t="shared" ref="H11" si="1">G11*D11</f>
        <v>0.1128</v>
      </c>
      <c r="I11" s="88"/>
      <c r="J11" s="86"/>
      <c r="K11" s="86"/>
      <c r="L11" s="86"/>
    </row>
    <row r="12" spans="1:12" ht="18" customHeight="1">
      <c r="A12" s="88"/>
      <c r="B12" s="91"/>
      <c r="C12" s="91"/>
      <c r="D12" s="93"/>
      <c r="E12" s="93"/>
      <c r="F12" s="93"/>
      <c r="G12" s="94"/>
      <c r="H12" s="94"/>
      <c r="I12" s="88"/>
      <c r="J12" s="86"/>
      <c r="K12" s="86"/>
      <c r="L12" s="86"/>
    </row>
    <row r="13" spans="1:12" ht="32" customHeight="1">
      <c r="A13" s="88"/>
      <c r="B13" s="88"/>
      <c r="C13" s="88"/>
      <c r="D13" s="88"/>
      <c r="E13" s="88"/>
      <c r="F13" s="88"/>
      <c r="G13" s="88"/>
      <c r="H13" s="88"/>
      <c r="I13" s="88"/>
      <c r="J13" s="86"/>
      <c r="K13" s="86"/>
      <c r="L13" s="86"/>
    </row>
    <row r="14" spans="1:12" ht="32" customHeight="1">
      <c r="A14" s="129" t="s">
        <v>507</v>
      </c>
      <c r="B14" s="130"/>
      <c r="C14" s="130"/>
      <c r="D14" s="130"/>
      <c r="E14" s="130"/>
      <c r="F14" s="130"/>
      <c r="G14" s="130"/>
      <c r="H14" s="130"/>
      <c r="I14" s="130"/>
      <c r="J14" s="86"/>
      <c r="K14" s="86"/>
      <c r="L14" s="86"/>
    </row>
    <row r="15" spans="1:12" ht="20" customHeight="1">
      <c r="A15" s="120" t="s">
        <v>510</v>
      </c>
      <c r="B15" s="166" t="s">
        <v>587</v>
      </c>
      <c r="C15" s="166"/>
      <c r="D15" s="166"/>
      <c r="E15" s="166"/>
      <c r="F15" s="166"/>
      <c r="G15" s="166"/>
      <c r="H15" s="97"/>
      <c r="I15" s="97"/>
      <c r="J15" s="86"/>
      <c r="K15" s="86"/>
      <c r="L15" s="86"/>
    </row>
    <row r="16" spans="1:12" ht="20" customHeight="1">
      <c r="A16" s="120" t="s">
        <v>511</v>
      </c>
      <c r="B16" s="122" t="s">
        <v>588</v>
      </c>
      <c r="C16" s="122"/>
      <c r="D16" s="122"/>
      <c r="E16" s="122"/>
      <c r="F16" s="122"/>
      <c r="G16" s="122"/>
      <c r="H16" s="97"/>
      <c r="I16" s="97"/>
      <c r="J16" s="86"/>
      <c r="K16" s="86"/>
      <c r="L16" s="86"/>
    </row>
    <row r="17" spans="1:12" ht="17.25" customHeight="1">
      <c r="A17" s="120" t="s">
        <v>512</v>
      </c>
      <c r="B17" s="122" t="s">
        <v>589</v>
      </c>
      <c r="C17" s="122"/>
      <c r="D17" s="122"/>
      <c r="E17" s="122"/>
      <c r="F17" s="122"/>
      <c r="G17" s="122"/>
      <c r="H17" s="97"/>
      <c r="I17" s="97"/>
      <c r="J17" s="86"/>
      <c r="K17" s="86"/>
      <c r="L17" s="86"/>
    </row>
    <row r="18" spans="1:12" ht="20" customHeight="1">
      <c r="A18" s="120" t="s">
        <v>513</v>
      </c>
      <c r="B18" s="122" t="s">
        <v>590</v>
      </c>
      <c r="C18" s="122"/>
      <c r="D18" s="122"/>
      <c r="E18" s="122"/>
      <c r="F18" s="122"/>
      <c r="G18" s="122"/>
      <c r="H18" s="97"/>
      <c r="I18" s="97"/>
      <c r="J18" s="86"/>
      <c r="K18" s="86"/>
      <c r="L18" s="86"/>
    </row>
    <row r="19" spans="1:12" ht="20" customHeight="1">
      <c r="A19" s="120" t="s">
        <v>514</v>
      </c>
      <c r="B19" s="122" t="s">
        <v>591</v>
      </c>
      <c r="C19" s="122"/>
      <c r="D19" s="122"/>
      <c r="E19" s="122"/>
      <c r="F19" s="122"/>
      <c r="G19" s="122"/>
      <c r="H19" s="97"/>
      <c r="I19" s="97"/>
      <c r="J19" s="86"/>
      <c r="K19" s="86"/>
      <c r="L19" s="86"/>
    </row>
    <row r="20" spans="1:12" ht="20" customHeight="1">
      <c r="A20" s="120" t="s">
        <v>515</v>
      </c>
      <c r="B20" s="117" t="s">
        <v>592</v>
      </c>
      <c r="C20" s="117"/>
      <c r="D20" s="117"/>
      <c r="E20" s="117"/>
      <c r="F20" s="117"/>
      <c r="G20" s="117"/>
      <c r="H20" s="97"/>
      <c r="I20" s="97"/>
      <c r="J20" s="86"/>
      <c r="K20" s="86"/>
      <c r="L20" s="86"/>
    </row>
    <row r="21" spans="1:12" ht="18" customHeight="1">
      <c r="A21" s="115"/>
      <c r="B21" s="131"/>
      <c r="C21" s="131"/>
      <c r="D21" s="131"/>
      <c r="E21" s="131"/>
      <c r="F21" s="131"/>
      <c r="G21" s="131"/>
      <c r="H21" s="131"/>
      <c r="I21" s="131"/>
      <c r="J21" s="86"/>
      <c r="K21" s="86"/>
      <c r="L21" s="86"/>
    </row>
    <row r="22" spans="1:12" ht="18" customHeight="1">
      <c r="A22" s="88"/>
      <c r="B22" s="100" t="s">
        <v>501</v>
      </c>
      <c r="C22" s="101"/>
      <c r="D22" s="101"/>
      <c r="E22" s="101"/>
      <c r="F22" s="88"/>
      <c r="G22" s="123" t="s">
        <v>508</v>
      </c>
      <c r="H22" s="123"/>
      <c r="I22" s="123"/>
      <c r="J22" s="86"/>
      <c r="K22" s="86"/>
      <c r="L22" s="86"/>
    </row>
    <row r="23" spans="1:12" ht="18" customHeight="1">
      <c r="A23" s="88"/>
      <c r="B23" s="88" t="s">
        <v>502</v>
      </c>
      <c r="C23" s="88"/>
      <c r="D23" s="88"/>
      <c r="E23" s="102">
        <v>12</v>
      </c>
      <c r="F23" s="88"/>
      <c r="G23" s="95" t="s">
        <v>502</v>
      </c>
      <c r="H23" s="95"/>
      <c r="I23" s="102">
        <f>E23</f>
        <v>12</v>
      </c>
      <c r="J23" s="86"/>
      <c r="K23" s="86"/>
      <c r="L23" s="86"/>
    </row>
    <row r="24" spans="1:12" ht="18" customHeight="1">
      <c r="A24" s="88"/>
      <c r="B24" s="88" t="s">
        <v>65</v>
      </c>
      <c r="C24" s="88"/>
      <c r="D24" s="88"/>
      <c r="E24" s="103">
        <f>SUM(H5:H12)</f>
        <v>3.6253500000000001</v>
      </c>
      <c r="F24" s="88"/>
      <c r="G24" s="95" t="s">
        <v>65</v>
      </c>
      <c r="H24" s="95"/>
      <c r="I24" s="103">
        <f>SUM(H5:H12)</f>
        <v>3.6253500000000001</v>
      </c>
      <c r="J24" s="104"/>
      <c r="K24" s="86"/>
      <c r="L24" s="86"/>
    </row>
    <row r="25" spans="1:12" ht="18" customHeight="1">
      <c r="A25" s="105"/>
      <c r="B25" s="105" t="s">
        <v>503</v>
      </c>
      <c r="C25" s="105"/>
      <c r="D25" s="105"/>
      <c r="E25" s="106">
        <f>E24/(E23-E26)</f>
        <v>0.32023925000000003</v>
      </c>
      <c r="F25" s="88"/>
      <c r="G25" s="107" t="s">
        <v>503</v>
      </c>
      <c r="H25" s="107"/>
      <c r="I25" s="106">
        <f>+I24/(I23-I26)</f>
        <v>0.338366</v>
      </c>
      <c r="J25" s="86"/>
      <c r="K25" s="86"/>
      <c r="L25" s="86"/>
    </row>
    <row r="26" spans="1:12" ht="18" customHeight="1">
      <c r="A26" s="88"/>
      <c r="B26" s="88" t="s">
        <v>504</v>
      </c>
      <c r="C26" s="88"/>
      <c r="D26" s="88"/>
      <c r="E26" s="102">
        <f>E23/106*6</f>
        <v>0.679245283018868</v>
      </c>
      <c r="F26" s="88"/>
      <c r="G26" s="95" t="s">
        <v>504</v>
      </c>
      <c r="H26" s="95"/>
      <c r="I26" s="102">
        <f>I23/112*12</f>
        <v>1.2857142857142856</v>
      </c>
      <c r="J26" s="86"/>
      <c r="K26" s="86"/>
      <c r="L26" s="86"/>
    </row>
    <row r="27" spans="1:12" s="109" customFormat="1" ht="18" customHeight="1">
      <c r="A27" s="88"/>
      <c r="B27" s="88" t="s">
        <v>85</v>
      </c>
      <c r="C27" s="88"/>
      <c r="D27" s="88"/>
      <c r="E27" s="103">
        <f>E23-E24-E26</f>
        <v>7.6954047169811313</v>
      </c>
      <c r="F27" s="88"/>
      <c r="G27" s="95" t="s">
        <v>85</v>
      </c>
      <c r="H27" s="95"/>
      <c r="I27" s="103">
        <f>I23-I24-I26</f>
        <v>7.0889357142857135</v>
      </c>
      <c r="J27" s="108"/>
      <c r="K27" s="108"/>
      <c r="L27" s="108"/>
    </row>
    <row r="28" spans="1:12" ht="18" customHeight="1">
      <c r="A28" s="88"/>
      <c r="B28" s="110" t="s">
        <v>505</v>
      </c>
      <c r="C28" s="88"/>
      <c r="D28" s="88"/>
      <c r="E28" s="111">
        <v>6</v>
      </c>
      <c r="F28" s="88"/>
      <c r="G28" s="112" t="s">
        <v>506</v>
      </c>
      <c r="H28" s="86"/>
      <c r="I28" s="111">
        <v>12</v>
      </c>
      <c r="J28" s="86"/>
      <c r="K28" s="86"/>
      <c r="L28" s="86"/>
    </row>
    <row r="29" spans="1:12" ht="18" customHeight="1">
      <c r="A29" s="88"/>
      <c r="B29" s="88"/>
      <c r="C29" s="88"/>
      <c r="D29" s="88"/>
      <c r="E29" s="88"/>
      <c r="F29" s="88"/>
      <c r="G29" s="88"/>
      <c r="H29" s="88"/>
      <c r="I29" s="88"/>
      <c r="J29" s="86"/>
      <c r="K29" s="86"/>
      <c r="L29" s="86"/>
    </row>
    <row r="30" spans="1:12" ht="18" customHeight="1">
      <c r="A30" s="88"/>
      <c r="B30" s="119" t="s">
        <v>509</v>
      </c>
      <c r="C30" s="88"/>
      <c r="D30" s="88"/>
      <c r="E30" s="88"/>
      <c r="F30" s="88"/>
      <c r="G30" s="88"/>
      <c r="H30" s="88"/>
      <c r="I30" s="88"/>
      <c r="J30" s="86"/>
      <c r="K30" s="86"/>
      <c r="L30" s="86"/>
    </row>
    <row r="31" spans="1:12" ht="18" customHeight="1">
      <c r="A31" s="88"/>
      <c r="B31" s="88"/>
      <c r="C31" s="88"/>
      <c r="D31" s="88"/>
      <c r="E31" s="88"/>
      <c r="F31" s="88"/>
      <c r="G31" s="88"/>
      <c r="H31" s="88"/>
      <c r="I31" s="88"/>
      <c r="J31" s="86"/>
      <c r="K31" s="86"/>
      <c r="L31" s="86"/>
    </row>
    <row r="32" spans="1:12" ht="18" customHeight="1">
      <c r="A32" s="88"/>
      <c r="B32" s="86"/>
      <c r="C32" s="88"/>
      <c r="D32" s="88"/>
      <c r="E32" s="88"/>
      <c r="F32" s="88"/>
      <c r="G32" s="88"/>
      <c r="H32" s="88"/>
      <c r="I32" s="88"/>
      <c r="J32" s="86"/>
      <c r="K32" s="86"/>
      <c r="L32" s="86"/>
    </row>
    <row r="33" spans="1:9" ht="18" customHeight="1">
      <c r="A33" s="114"/>
      <c r="C33" s="114"/>
      <c r="D33" s="114"/>
      <c r="E33" s="114"/>
      <c r="F33" s="114"/>
      <c r="G33" s="114"/>
      <c r="H33" s="114"/>
      <c r="I33" s="114"/>
    </row>
    <row r="34" spans="1:9" ht="18" customHeight="1"/>
    <row r="35" spans="1:9" ht="18" customHeight="1"/>
  </sheetData>
  <mergeCells count="12">
    <mergeCell ref="G22:I22"/>
    <mergeCell ref="A2:I2"/>
    <mergeCell ref="J2:K2"/>
    <mergeCell ref="B4:C4"/>
    <mergeCell ref="D4:E4"/>
    <mergeCell ref="A14:I14"/>
    <mergeCell ref="B15:G15"/>
    <mergeCell ref="B16:G16"/>
    <mergeCell ref="B17:G17"/>
    <mergeCell ref="B18:G18"/>
    <mergeCell ref="B19:G19"/>
    <mergeCell ref="B21:I21"/>
  </mergeCells>
  <dataValidations count="1">
    <dataValidation type="list" allowBlank="1" showInputMessage="1" showErrorMessage="1" sqref="F5" xr:uid="{E900BA44-FB99-E149-82A5-FFBFD22D3744}">
      <formula1>$E$2:$E$5</formula1>
    </dataValidation>
  </dataValidation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68F4D4-A0AF-8343-B9FE-F269E92A64B8}">
  <sheetPr>
    <tabColor theme="4" tint="0.79998168889431442"/>
  </sheetPr>
  <dimension ref="A1:L37"/>
  <sheetViews>
    <sheetView zoomScale="108" zoomScaleNormal="165" workbookViewId="0">
      <selection activeCell="F54" sqref="F54"/>
    </sheetView>
  </sheetViews>
  <sheetFormatPr baseColWidth="10" defaultColWidth="8.83203125" defaultRowHeight="13"/>
  <cols>
    <col min="1" max="1" width="9.83203125" style="26" customWidth="1"/>
    <col min="2" max="2" width="46" style="26" customWidth="1"/>
    <col min="3" max="3" width="16.83203125" style="26" customWidth="1"/>
    <col min="4" max="4" width="11.33203125" style="26" customWidth="1"/>
    <col min="5" max="5" width="10.1640625" style="26" customWidth="1"/>
    <col min="6" max="6" width="14.5" style="26" customWidth="1"/>
    <col min="7" max="7" width="26.6640625" style="26" customWidth="1"/>
    <col min="8" max="8" width="21.83203125" style="26" customWidth="1"/>
    <col min="9" max="9" width="9.6640625" style="26" customWidth="1"/>
    <col min="10" max="16384" width="8.83203125" style="26"/>
  </cols>
  <sheetData>
    <row r="1" spans="1:12">
      <c r="A1" s="86"/>
      <c r="B1" s="86"/>
      <c r="C1" s="86"/>
      <c r="D1" s="86"/>
      <c r="E1" s="86"/>
      <c r="F1" s="86"/>
      <c r="G1" s="86"/>
      <c r="H1" s="86"/>
      <c r="I1" s="86"/>
      <c r="J1" s="86"/>
      <c r="K1" s="86"/>
      <c r="L1" s="86"/>
    </row>
    <row r="2" spans="1:12" ht="30" customHeight="1">
      <c r="A2" s="124" t="s">
        <v>593</v>
      </c>
      <c r="B2" s="125"/>
      <c r="C2" s="125"/>
      <c r="D2" s="125"/>
      <c r="E2" s="125"/>
      <c r="F2" s="125"/>
      <c r="G2" s="125"/>
      <c r="H2" s="125"/>
      <c r="I2" s="125"/>
      <c r="J2" s="126"/>
      <c r="K2" s="126"/>
      <c r="L2" s="86"/>
    </row>
    <row r="3" spans="1:12">
      <c r="A3" s="86"/>
      <c r="B3" s="86"/>
      <c r="C3" s="86"/>
      <c r="D3" s="86"/>
      <c r="E3" s="86"/>
      <c r="F3" s="86"/>
      <c r="G3" s="86"/>
      <c r="H3" s="86"/>
      <c r="I3" s="86"/>
      <c r="J3" s="86"/>
      <c r="K3" s="86"/>
      <c r="L3" s="86"/>
    </row>
    <row r="4" spans="1:12" ht="18" customHeight="1">
      <c r="A4" s="88"/>
      <c r="B4" s="127" t="s">
        <v>343</v>
      </c>
      <c r="C4" s="127"/>
      <c r="D4" s="127" t="s">
        <v>500</v>
      </c>
      <c r="E4" s="127"/>
      <c r="F4" s="89" t="s">
        <v>344</v>
      </c>
      <c r="G4" s="90" t="s">
        <v>345</v>
      </c>
      <c r="H4" s="90" t="s">
        <v>65</v>
      </c>
      <c r="I4" s="88"/>
      <c r="J4" s="86"/>
      <c r="K4" s="86"/>
      <c r="L4" s="86"/>
    </row>
    <row r="5" spans="1:12" ht="18" customHeight="1">
      <c r="A5" s="88"/>
      <c r="B5" s="91" t="s">
        <v>646</v>
      </c>
      <c r="C5" s="91"/>
      <c r="D5" s="92">
        <v>1</v>
      </c>
      <c r="E5" s="92"/>
      <c r="F5" s="44" t="s">
        <v>492</v>
      </c>
      <c r="G5" s="94">
        <f>VLOOKUP(B5,'&gt;&gt; Ingrédient prix'!$B$3:$D$232,3,0)</f>
        <v>0.56000000000000005</v>
      </c>
      <c r="H5" s="94">
        <f t="shared" ref="H5:H9" si="0">G5*D5</f>
        <v>0.56000000000000005</v>
      </c>
      <c r="I5" s="88"/>
      <c r="J5" s="86"/>
      <c r="K5" s="86"/>
      <c r="L5" s="86"/>
    </row>
    <row r="6" spans="1:12" ht="18" customHeight="1">
      <c r="A6" s="88"/>
      <c r="B6" s="91" t="s">
        <v>474</v>
      </c>
      <c r="C6" s="91"/>
      <c r="D6" s="93">
        <v>0.08</v>
      </c>
      <c r="E6" s="93"/>
      <c r="F6" s="93" t="s">
        <v>1</v>
      </c>
      <c r="G6" s="94">
        <f>VLOOKUP(B6,'&gt;&gt; Ingrédient prix'!$B$3:$D$232,3,0)</f>
        <v>16.45</v>
      </c>
      <c r="H6" s="94">
        <f t="shared" si="0"/>
        <v>1.3160000000000001</v>
      </c>
      <c r="I6" s="88"/>
      <c r="J6" s="86"/>
      <c r="K6" s="86"/>
      <c r="L6" s="86"/>
    </row>
    <row r="7" spans="1:12" ht="18" customHeight="1">
      <c r="A7" s="88"/>
      <c r="B7" s="91" t="s">
        <v>475</v>
      </c>
      <c r="C7" s="91"/>
      <c r="D7" s="93">
        <v>0.25</v>
      </c>
      <c r="E7" s="93"/>
      <c r="F7" s="93" t="s">
        <v>1</v>
      </c>
      <c r="G7" s="94">
        <f>VLOOKUP(B7,'&gt;&gt; Ingrédient prix'!$B$3:$D$232,3,0)</f>
        <v>6.45</v>
      </c>
      <c r="H7" s="94">
        <f t="shared" si="0"/>
        <v>1.6125</v>
      </c>
      <c r="I7" s="88"/>
      <c r="J7" s="86"/>
      <c r="K7" s="86"/>
      <c r="L7" s="86"/>
    </row>
    <row r="8" spans="1:12" ht="18" customHeight="1">
      <c r="A8" s="88"/>
      <c r="B8" s="91" t="s">
        <v>577</v>
      </c>
      <c r="C8" s="91"/>
      <c r="D8" s="93">
        <v>1.4999999999999999E-2</v>
      </c>
      <c r="E8" s="93"/>
      <c r="F8" s="93" t="s">
        <v>1</v>
      </c>
      <c r="G8" s="94">
        <f>VLOOKUP(B8,'&gt;&gt; Ingrédient prix'!$B$3:$D$232,3,0)</f>
        <v>14.1</v>
      </c>
      <c r="H8" s="94">
        <f t="shared" si="0"/>
        <v>0.21149999999999999</v>
      </c>
      <c r="I8" s="88"/>
      <c r="J8" s="86"/>
      <c r="K8" s="86"/>
      <c r="L8" s="86"/>
    </row>
    <row r="9" spans="1:12" ht="18" customHeight="1">
      <c r="A9" s="88"/>
      <c r="B9" s="91" t="s">
        <v>611</v>
      </c>
      <c r="C9" s="91"/>
      <c r="D9" s="93">
        <v>0.02</v>
      </c>
      <c r="E9" s="93"/>
      <c r="F9" s="93" t="s">
        <v>1</v>
      </c>
      <c r="G9" s="94">
        <f>VLOOKUP(B9,'&gt;&gt; Ingrédient prix'!$B$3:$D$232,3,0)</f>
        <v>25</v>
      </c>
      <c r="H9" s="94">
        <f t="shared" si="0"/>
        <v>0.5</v>
      </c>
      <c r="I9" s="88"/>
      <c r="J9" s="86"/>
      <c r="K9" s="86"/>
      <c r="L9" s="86"/>
    </row>
    <row r="10" spans="1:12" ht="18" customHeight="1">
      <c r="A10" s="88"/>
      <c r="B10" s="91" t="s">
        <v>394</v>
      </c>
      <c r="C10" s="91"/>
      <c r="D10" s="93">
        <v>0.02</v>
      </c>
      <c r="E10" s="93"/>
      <c r="F10" s="93" t="s">
        <v>1</v>
      </c>
      <c r="G10" s="94">
        <f>VLOOKUP(B10,'&gt;&gt; Ingrédient prix'!$B$3:$D$232,3,0)</f>
        <v>3.57</v>
      </c>
      <c r="H10" s="94">
        <f t="shared" ref="H10:H14" si="1">G10*D10</f>
        <v>7.1400000000000005E-2</v>
      </c>
      <c r="I10" s="88"/>
      <c r="J10" s="86"/>
      <c r="K10" s="86"/>
      <c r="L10" s="86"/>
    </row>
    <row r="11" spans="1:12" ht="18" customHeight="1">
      <c r="A11" s="88"/>
      <c r="B11" s="91" t="s">
        <v>477</v>
      </c>
      <c r="C11" s="91"/>
      <c r="D11" s="93">
        <v>0.01</v>
      </c>
      <c r="E11" s="93"/>
      <c r="F11" s="93" t="s">
        <v>1</v>
      </c>
      <c r="G11" s="94">
        <f>VLOOKUP(B11,'&gt;&gt; Ingrédient prix'!$B$3:$D$232,3,0)</f>
        <v>9.6300000000000008</v>
      </c>
      <c r="H11" s="94">
        <f t="shared" si="1"/>
        <v>9.6300000000000011E-2</v>
      </c>
      <c r="I11" s="88"/>
      <c r="J11" s="86"/>
      <c r="K11" s="86"/>
      <c r="L11" s="86"/>
    </row>
    <row r="12" spans="1:12" ht="18" customHeight="1">
      <c r="A12" s="88"/>
      <c r="B12" s="91" t="s">
        <v>372</v>
      </c>
      <c r="C12" s="91"/>
      <c r="D12" s="93">
        <v>0.01</v>
      </c>
      <c r="E12" s="93"/>
      <c r="F12" s="93" t="s">
        <v>22</v>
      </c>
      <c r="G12" s="94">
        <f>VLOOKUP(B12,'&gt;&gt; Ingrédient prix'!$B$3:$D$232,3,0)</f>
        <v>14.48</v>
      </c>
      <c r="H12" s="94">
        <f t="shared" si="1"/>
        <v>0.14480000000000001</v>
      </c>
      <c r="I12" s="88"/>
      <c r="J12" s="86"/>
      <c r="K12" s="86"/>
      <c r="L12" s="86"/>
    </row>
    <row r="13" spans="1:12" ht="18" customHeight="1">
      <c r="A13" s="88"/>
      <c r="B13" s="91" t="s">
        <v>478</v>
      </c>
      <c r="C13" s="91"/>
      <c r="D13" s="93">
        <v>0.05</v>
      </c>
      <c r="E13" s="93"/>
      <c r="F13" s="93" t="s">
        <v>22</v>
      </c>
      <c r="G13" s="94">
        <f>VLOOKUP(B13,'&gt;&gt; Ingrédient prix'!$B$3:$D$232,3,0)</f>
        <v>4.0599999999999996</v>
      </c>
      <c r="H13" s="94">
        <f t="shared" si="1"/>
        <v>0.20299999999999999</v>
      </c>
      <c r="I13" s="88"/>
      <c r="J13" s="86"/>
      <c r="K13" s="86"/>
      <c r="L13" s="86"/>
    </row>
    <row r="14" spans="1:12" ht="18" customHeight="1">
      <c r="A14" s="88"/>
      <c r="B14" s="91" t="s">
        <v>479</v>
      </c>
      <c r="C14" s="91"/>
      <c r="D14" s="93">
        <v>2E-3</v>
      </c>
      <c r="E14" s="93"/>
      <c r="F14" s="93" t="s">
        <v>1</v>
      </c>
      <c r="G14" s="94">
        <f>VLOOKUP(B14,'&gt;&gt; Ingrédient prix'!$B$3:$D$232,3,0)</f>
        <v>59.8</v>
      </c>
      <c r="H14" s="94">
        <f t="shared" si="1"/>
        <v>0.1196</v>
      </c>
      <c r="I14" s="88"/>
      <c r="J14" s="86"/>
      <c r="K14" s="86"/>
      <c r="L14" s="86"/>
    </row>
    <row r="15" spans="1:12" ht="32" customHeight="1">
      <c r="A15" s="88"/>
      <c r="B15" s="88"/>
      <c r="C15" s="88"/>
      <c r="D15" s="88"/>
      <c r="E15" s="88"/>
      <c r="F15" s="88"/>
      <c r="G15" s="88"/>
      <c r="H15" s="88"/>
      <c r="I15" s="88"/>
      <c r="J15" s="86"/>
      <c r="K15" s="86"/>
      <c r="L15" s="86"/>
    </row>
    <row r="16" spans="1:12" ht="32" customHeight="1">
      <c r="A16" s="129" t="s">
        <v>507</v>
      </c>
      <c r="B16" s="130"/>
      <c r="C16" s="130"/>
      <c r="D16" s="130"/>
      <c r="E16" s="130"/>
      <c r="F16" s="130"/>
      <c r="G16" s="130"/>
      <c r="H16" s="130"/>
      <c r="I16" s="130"/>
      <c r="J16" s="86"/>
      <c r="K16" s="86"/>
      <c r="L16" s="86"/>
    </row>
    <row r="17" spans="1:12" ht="20" customHeight="1">
      <c r="A17" s="120" t="s">
        <v>510</v>
      </c>
      <c r="B17" s="122" t="s">
        <v>648</v>
      </c>
      <c r="C17" s="122"/>
      <c r="D17" s="122"/>
      <c r="E17" s="122"/>
      <c r="F17" s="122"/>
      <c r="G17" s="122"/>
      <c r="H17" s="97"/>
      <c r="I17" s="97"/>
      <c r="J17" s="86"/>
      <c r="K17" s="86"/>
      <c r="L17" s="86"/>
    </row>
    <row r="18" spans="1:12" ht="20" customHeight="1">
      <c r="A18" s="120" t="s">
        <v>511</v>
      </c>
      <c r="B18" s="122" t="s">
        <v>554</v>
      </c>
      <c r="C18" s="122"/>
      <c r="D18" s="122"/>
      <c r="E18" s="122"/>
      <c r="F18" s="122"/>
      <c r="G18" s="122"/>
      <c r="H18" s="97"/>
      <c r="I18" s="97"/>
      <c r="J18" s="86"/>
      <c r="K18" s="86"/>
      <c r="L18" s="86"/>
    </row>
    <row r="19" spans="1:12" ht="17.25" customHeight="1">
      <c r="A19" s="120" t="s">
        <v>512</v>
      </c>
      <c r="B19" s="122" t="s">
        <v>594</v>
      </c>
      <c r="C19" s="122"/>
      <c r="D19" s="122"/>
      <c r="E19" s="122"/>
      <c r="F19" s="122"/>
      <c r="G19" s="122"/>
      <c r="H19" s="97"/>
      <c r="I19" s="97"/>
      <c r="J19" s="86"/>
      <c r="K19" s="86"/>
      <c r="L19" s="86"/>
    </row>
    <row r="20" spans="1:12" ht="20" customHeight="1">
      <c r="A20" s="120" t="s">
        <v>513</v>
      </c>
      <c r="B20" s="122" t="s">
        <v>647</v>
      </c>
      <c r="C20" s="122"/>
      <c r="D20" s="122"/>
      <c r="E20" s="122"/>
      <c r="F20" s="122"/>
      <c r="G20" s="122"/>
      <c r="H20" s="97"/>
      <c r="I20" s="97"/>
      <c r="J20" s="86"/>
      <c r="K20" s="86"/>
      <c r="L20" s="86"/>
    </row>
    <row r="21" spans="1:12" ht="20" customHeight="1">
      <c r="A21" s="120" t="s">
        <v>514</v>
      </c>
      <c r="B21" s="122" t="s">
        <v>595</v>
      </c>
      <c r="C21" s="122"/>
      <c r="D21" s="122"/>
      <c r="E21" s="122"/>
      <c r="F21" s="122"/>
      <c r="G21" s="122"/>
      <c r="H21" s="97"/>
      <c r="I21" s="97"/>
      <c r="J21" s="86"/>
      <c r="K21" s="86"/>
      <c r="L21" s="86"/>
    </row>
    <row r="22" spans="1:12" ht="20" customHeight="1">
      <c r="A22" s="120" t="s">
        <v>515</v>
      </c>
      <c r="B22" s="117" t="s">
        <v>649</v>
      </c>
      <c r="C22" s="117"/>
      <c r="D22" s="117"/>
      <c r="E22" s="117"/>
      <c r="F22" s="117"/>
      <c r="G22" s="117"/>
      <c r="H22" s="97"/>
      <c r="I22" s="97"/>
      <c r="J22" s="86"/>
      <c r="K22" s="86"/>
      <c r="L22" s="86"/>
    </row>
    <row r="23" spans="1:12" ht="18" customHeight="1">
      <c r="A23" s="115"/>
      <c r="B23" s="131"/>
      <c r="C23" s="131"/>
      <c r="D23" s="131"/>
      <c r="E23" s="131"/>
      <c r="F23" s="131"/>
      <c r="G23" s="131"/>
      <c r="H23" s="131"/>
      <c r="I23" s="131"/>
      <c r="J23" s="86"/>
      <c r="K23" s="86"/>
      <c r="L23" s="86"/>
    </row>
    <row r="24" spans="1:12" ht="18" customHeight="1">
      <c r="A24" s="88"/>
      <c r="B24" s="100" t="s">
        <v>501</v>
      </c>
      <c r="C24" s="101"/>
      <c r="D24" s="101"/>
      <c r="E24" s="101"/>
      <c r="F24" s="88"/>
      <c r="G24" s="123" t="s">
        <v>508</v>
      </c>
      <c r="H24" s="123"/>
      <c r="I24" s="123"/>
      <c r="J24" s="86"/>
      <c r="K24" s="86"/>
      <c r="L24" s="86"/>
    </row>
    <row r="25" spans="1:12" ht="18" customHeight="1">
      <c r="A25" s="88"/>
      <c r="B25" s="88" t="s">
        <v>502</v>
      </c>
      <c r="C25" s="88"/>
      <c r="D25" s="88"/>
      <c r="E25" s="102">
        <v>12</v>
      </c>
      <c r="F25" s="88"/>
      <c r="G25" s="95" t="s">
        <v>502</v>
      </c>
      <c r="H25" s="95"/>
      <c r="I25" s="102">
        <f>E25</f>
        <v>12</v>
      </c>
      <c r="J25" s="86"/>
      <c r="K25" s="86"/>
      <c r="L25" s="86"/>
    </row>
    <row r="26" spans="1:12" ht="18" customHeight="1">
      <c r="A26" s="88"/>
      <c r="B26" s="88" t="s">
        <v>65</v>
      </c>
      <c r="C26" s="88"/>
      <c r="D26" s="88"/>
      <c r="E26" s="103">
        <f>SUM(H5:H11)</f>
        <v>4.3677000000000001</v>
      </c>
      <c r="F26" s="88"/>
      <c r="G26" s="95" t="s">
        <v>65</v>
      </c>
      <c r="H26" s="95"/>
      <c r="I26" s="103">
        <f>SUM(H5:H11)</f>
        <v>4.3677000000000001</v>
      </c>
      <c r="J26" s="104"/>
      <c r="K26" s="86"/>
      <c r="L26" s="86"/>
    </row>
    <row r="27" spans="1:12" ht="18" customHeight="1">
      <c r="A27" s="105"/>
      <c r="B27" s="105" t="s">
        <v>503</v>
      </c>
      <c r="C27" s="105"/>
      <c r="D27" s="105"/>
      <c r="E27" s="106">
        <f>E26/(E25-E28)</f>
        <v>0.38581350000000003</v>
      </c>
      <c r="F27" s="88"/>
      <c r="G27" s="107" t="s">
        <v>503</v>
      </c>
      <c r="H27" s="107"/>
      <c r="I27" s="106">
        <f>+I26/(I25-I28)</f>
        <v>0.40765199999999996</v>
      </c>
      <c r="J27" s="86"/>
      <c r="K27" s="86"/>
      <c r="L27" s="86"/>
    </row>
    <row r="28" spans="1:12" ht="18" customHeight="1">
      <c r="A28" s="88"/>
      <c r="B28" s="88" t="s">
        <v>504</v>
      </c>
      <c r="C28" s="88"/>
      <c r="D28" s="88"/>
      <c r="E28" s="102">
        <f>E25/106*6</f>
        <v>0.679245283018868</v>
      </c>
      <c r="F28" s="88"/>
      <c r="G28" s="95" t="s">
        <v>504</v>
      </c>
      <c r="H28" s="95"/>
      <c r="I28" s="102">
        <f>I25/112*12</f>
        <v>1.2857142857142856</v>
      </c>
      <c r="J28" s="86"/>
      <c r="K28" s="86"/>
      <c r="L28" s="86"/>
    </row>
    <row r="29" spans="1:12" s="109" customFormat="1" ht="18" customHeight="1">
      <c r="A29" s="88"/>
      <c r="B29" s="88" t="s">
        <v>85</v>
      </c>
      <c r="C29" s="88"/>
      <c r="D29" s="88"/>
      <c r="E29" s="103">
        <f>E25-E26-E28</f>
        <v>6.9530547169811321</v>
      </c>
      <c r="F29" s="88"/>
      <c r="G29" s="95" t="s">
        <v>85</v>
      </c>
      <c r="H29" s="95"/>
      <c r="I29" s="103">
        <f>I25-I26-I28</f>
        <v>6.3465857142857143</v>
      </c>
      <c r="J29" s="108"/>
      <c r="K29" s="108"/>
      <c r="L29" s="108"/>
    </row>
    <row r="30" spans="1:12" ht="18" customHeight="1">
      <c r="A30" s="88"/>
      <c r="B30" s="110" t="s">
        <v>505</v>
      </c>
      <c r="C30" s="88"/>
      <c r="D30" s="88"/>
      <c r="E30" s="111">
        <v>6</v>
      </c>
      <c r="F30" s="88"/>
      <c r="G30" s="112" t="s">
        <v>506</v>
      </c>
      <c r="H30" s="86"/>
      <c r="I30" s="111">
        <v>12</v>
      </c>
      <c r="J30" s="86"/>
      <c r="K30" s="86"/>
      <c r="L30" s="86"/>
    </row>
    <row r="31" spans="1:12" ht="18" customHeight="1">
      <c r="A31" s="88"/>
      <c r="B31" s="88"/>
      <c r="C31" s="88"/>
      <c r="D31" s="88"/>
      <c r="E31" s="88"/>
      <c r="F31" s="88"/>
      <c r="G31" s="88"/>
      <c r="H31" s="88"/>
      <c r="I31" s="88"/>
      <c r="J31" s="86"/>
      <c r="K31" s="86"/>
      <c r="L31" s="86"/>
    </row>
    <row r="32" spans="1:12" ht="18" customHeight="1">
      <c r="A32" s="88"/>
      <c r="B32" s="119" t="s">
        <v>509</v>
      </c>
      <c r="C32" s="88"/>
      <c r="D32" s="88"/>
      <c r="E32" s="88"/>
      <c r="F32" s="88"/>
      <c r="G32" s="88"/>
      <c r="H32" s="88"/>
      <c r="I32" s="88"/>
      <c r="J32" s="86"/>
      <c r="K32" s="86"/>
      <c r="L32" s="86"/>
    </row>
    <row r="33" spans="1:12" ht="18" customHeight="1">
      <c r="A33" s="88"/>
      <c r="B33" s="88"/>
      <c r="C33" s="88"/>
      <c r="D33" s="88"/>
      <c r="E33" s="88"/>
      <c r="F33" s="88"/>
      <c r="G33" s="88"/>
      <c r="H33" s="88"/>
      <c r="I33" s="88"/>
      <c r="J33" s="86"/>
      <c r="K33" s="86"/>
      <c r="L33" s="86"/>
    </row>
    <row r="34" spans="1:12" ht="18" customHeight="1">
      <c r="A34" s="88"/>
      <c r="B34" s="86"/>
      <c r="C34" s="88"/>
      <c r="D34" s="88"/>
      <c r="E34" s="88"/>
      <c r="F34" s="88"/>
      <c r="G34" s="88"/>
      <c r="H34" s="88"/>
      <c r="I34" s="88"/>
      <c r="J34" s="86"/>
      <c r="K34" s="86"/>
      <c r="L34" s="86"/>
    </row>
    <row r="35" spans="1:12" ht="18" customHeight="1">
      <c r="A35" s="114"/>
      <c r="C35" s="114"/>
      <c r="D35" s="114"/>
      <c r="E35" s="114"/>
      <c r="F35" s="114"/>
      <c r="G35" s="114"/>
      <c r="H35" s="114"/>
      <c r="I35" s="114"/>
    </row>
    <row r="36" spans="1:12" ht="18" customHeight="1"/>
    <row r="37" spans="1:12" ht="18" customHeight="1"/>
  </sheetData>
  <mergeCells count="12">
    <mergeCell ref="G24:I24"/>
    <mergeCell ref="A2:I2"/>
    <mergeCell ref="J2:K2"/>
    <mergeCell ref="B4:C4"/>
    <mergeCell ref="D4:E4"/>
    <mergeCell ref="A16:I16"/>
    <mergeCell ref="B17:G17"/>
    <mergeCell ref="B18:G18"/>
    <mergeCell ref="B19:G19"/>
    <mergeCell ref="B20:G20"/>
    <mergeCell ref="B21:G21"/>
    <mergeCell ref="B23:I23"/>
  </mergeCells>
  <dataValidations disablePrompts="1" count="1">
    <dataValidation type="list" allowBlank="1" showInputMessage="1" showErrorMessage="1" sqref="F5" xr:uid="{1341B9F1-C70B-194E-9337-0B96CA801481}">
      <formula1>$E$2:$E$5</formula1>
    </dataValidation>
  </dataValidation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5.5" customHeight="1">
      <c r="A10" s="168" t="s">
        <v>206</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214</v>
      </c>
      <c r="C13" s="167"/>
      <c r="D13" s="167">
        <v>1</v>
      </c>
      <c r="E13" s="167"/>
      <c r="F13" s="5" t="e">
        <f>VLOOKUP(B13,#REF!,2,0)</f>
        <v>#REF!</v>
      </c>
      <c r="G13" s="6" t="e">
        <f>VLOOKUP(B13,#REF!,3,0)</f>
        <v>#REF!</v>
      </c>
      <c r="H13" s="7" t="e">
        <f>G13*D13</f>
        <v>#REF!</v>
      </c>
    </row>
    <row r="14" spans="1:10" ht="16">
      <c r="B14" s="167" t="s">
        <v>52</v>
      </c>
      <c r="C14" s="167"/>
      <c r="D14" s="167">
        <v>0.05</v>
      </c>
      <c r="E14" s="167"/>
      <c r="F14" s="5" t="e">
        <f>VLOOKUP(B14,#REF!,2,0)</f>
        <v>#REF!</v>
      </c>
      <c r="G14" s="6" t="e">
        <f>VLOOKUP(B14,#REF!,3,0)</f>
        <v>#REF!</v>
      </c>
      <c r="H14" s="7" t="e">
        <f t="shared" ref="H14:H22" si="0">G14*D14</f>
        <v>#REF!</v>
      </c>
    </row>
    <row r="15" spans="1:10" ht="16">
      <c r="B15" s="167" t="s">
        <v>215</v>
      </c>
      <c r="C15" s="167"/>
      <c r="D15" s="167">
        <v>0.05</v>
      </c>
      <c r="E15" s="167"/>
      <c r="F15" s="5" t="e">
        <f>VLOOKUP(B15,#REF!,2,0)</f>
        <v>#REF!</v>
      </c>
      <c r="G15" s="6" t="e">
        <f>VLOOKUP(B15,#REF!,3,0)</f>
        <v>#REF!</v>
      </c>
      <c r="H15" s="7" t="e">
        <f t="shared" si="0"/>
        <v>#REF!</v>
      </c>
    </row>
    <row r="16" spans="1:10" ht="16">
      <c r="B16" s="167" t="s">
        <v>54</v>
      </c>
      <c r="C16" s="167"/>
      <c r="D16" s="167">
        <v>0.04</v>
      </c>
      <c r="E16" s="167"/>
      <c r="F16" s="5" t="e">
        <f>VLOOKUP(B16,#REF!,2,0)</f>
        <v>#REF!</v>
      </c>
      <c r="G16" s="6" t="e">
        <f>VLOOKUP(B16,#REF!,3,0)</f>
        <v>#REF!</v>
      </c>
      <c r="H16" s="7" t="e">
        <f t="shared" si="0"/>
        <v>#REF!</v>
      </c>
    </row>
    <row r="17" spans="1:10" ht="16">
      <c r="B17" s="167" t="s">
        <v>53</v>
      </c>
      <c r="C17" s="167"/>
      <c r="D17" s="167">
        <v>0.02</v>
      </c>
      <c r="E17" s="167"/>
      <c r="F17" s="5" t="e">
        <f>VLOOKUP(B17,#REF!,2,0)</f>
        <v>#REF!</v>
      </c>
      <c r="G17" s="6" t="e">
        <f>VLOOKUP(B17,#REF!,3,0)</f>
        <v>#REF!</v>
      </c>
      <c r="H17" s="7" t="e">
        <f t="shared" si="0"/>
        <v>#REF!</v>
      </c>
    </row>
    <row r="18" spans="1:10" ht="16">
      <c r="B18" s="167" t="s">
        <v>57</v>
      </c>
      <c r="C18" s="167"/>
      <c r="D18" s="167">
        <v>0.01</v>
      </c>
      <c r="E18" s="167"/>
      <c r="F18" s="5" t="e">
        <f>VLOOKUP(B18,#REF!,2,0)</f>
        <v>#REF!</v>
      </c>
      <c r="G18" s="6" t="e">
        <f>VLOOKUP(B18,#REF!,3,0)</f>
        <v>#REF!</v>
      </c>
      <c r="H18" s="7" t="e">
        <f t="shared" si="0"/>
        <v>#REF!</v>
      </c>
    </row>
    <row r="19" spans="1:10" ht="16">
      <c r="B19" s="167" t="s">
        <v>116</v>
      </c>
      <c r="C19" s="167"/>
      <c r="D19" s="167">
        <v>2E-3</v>
      </c>
      <c r="E19" s="167"/>
      <c r="F19" s="5" t="e">
        <f>VLOOKUP(B19,#REF!,2,0)</f>
        <v>#REF!</v>
      </c>
      <c r="G19" s="6" t="e">
        <f>VLOOKUP(B19,#REF!,3,0)</f>
        <v>#REF!</v>
      </c>
      <c r="H19" s="7" t="e">
        <f t="shared" si="0"/>
        <v>#REF!</v>
      </c>
    </row>
    <row r="20" spans="1:10" ht="16">
      <c r="B20" s="167" t="s">
        <v>56</v>
      </c>
      <c r="C20" s="167"/>
      <c r="D20" s="167">
        <v>0.02</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207</v>
      </c>
      <c r="C25" s="171"/>
      <c r="D25" s="171"/>
      <c r="E25" s="171"/>
      <c r="F25" s="171"/>
      <c r="G25" s="171"/>
      <c r="H25" s="171"/>
      <c r="I25" s="171"/>
      <c r="J25" s="171"/>
    </row>
    <row r="26" spans="1:10">
      <c r="A26" s="1" t="s">
        <v>25</v>
      </c>
      <c r="B26" s="170" t="s">
        <v>208</v>
      </c>
      <c r="C26" s="171"/>
      <c r="D26" s="171"/>
      <c r="E26" s="171"/>
      <c r="F26" s="171"/>
      <c r="G26" s="171"/>
      <c r="H26" s="171"/>
      <c r="I26" s="171"/>
      <c r="J26" s="171"/>
    </row>
    <row r="27" spans="1:10">
      <c r="A27" s="1" t="s">
        <v>26</v>
      </c>
      <c r="B27" s="170" t="s">
        <v>209</v>
      </c>
      <c r="C27" s="171"/>
      <c r="D27" s="171"/>
      <c r="E27" s="171"/>
      <c r="F27" s="171"/>
      <c r="G27" s="171"/>
      <c r="H27" s="171"/>
      <c r="I27" s="171"/>
      <c r="J27" s="171"/>
    </row>
    <row r="28" spans="1:10">
      <c r="A28" s="1" t="s">
        <v>27</v>
      </c>
      <c r="B28" s="170" t="s">
        <v>210</v>
      </c>
      <c r="C28" s="171"/>
      <c r="D28" s="171"/>
      <c r="E28" s="171"/>
      <c r="F28" s="171"/>
      <c r="G28" s="171"/>
      <c r="H28" s="171"/>
      <c r="I28" s="171"/>
      <c r="J28" s="171"/>
    </row>
    <row r="29" spans="1:10">
      <c r="A29" s="1" t="s">
        <v>28</v>
      </c>
      <c r="B29" s="170" t="s">
        <v>211</v>
      </c>
      <c r="C29" s="171"/>
      <c r="D29" s="171"/>
      <c r="E29" s="171"/>
      <c r="F29" s="171"/>
      <c r="G29" s="171"/>
      <c r="H29" s="171"/>
      <c r="I29" s="171"/>
      <c r="J29" s="171"/>
    </row>
    <row r="30" spans="1:10" ht="13.25" customHeight="1">
      <c r="A30" s="1" t="s">
        <v>29</v>
      </c>
      <c r="B30" s="170" t="s">
        <v>212</v>
      </c>
      <c r="C30" s="171"/>
      <c r="D30" s="171"/>
      <c r="E30" s="171"/>
      <c r="F30" s="171"/>
      <c r="G30" s="171"/>
      <c r="H30" s="171"/>
      <c r="I30" s="171"/>
      <c r="J30" s="171"/>
    </row>
    <row r="31" spans="1:10">
      <c r="A31" s="1" t="s">
        <v>93</v>
      </c>
      <c r="B31" s="170" t="s">
        <v>213</v>
      </c>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4.5</v>
      </c>
      <c r="G37" s="1"/>
      <c r="H37" s="1" t="s">
        <v>33</v>
      </c>
      <c r="I37" s="1"/>
      <c r="J37" s="18">
        <f>E37</f>
        <v>4.5</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0.25471698113207547</v>
      </c>
      <c r="G40" s="1"/>
      <c r="H40" s="1" t="s">
        <v>20</v>
      </c>
      <c r="I40" s="1"/>
      <c r="J40" s="18">
        <f>J37/112*12</f>
        <v>0.48214285714285721</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100-000000000000}">
      <formula1>#REF!</formula1>
    </dataValidation>
  </dataValidations>
  <pageMargins left="0.7" right="0.7" top="0.75" bottom="0.75" header="0.3" footer="0.3"/>
  <pageSetup paperSize="9" orientation="portrait" verticalDpi="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5.5" customHeight="1">
      <c r="A10" s="168" t="s">
        <v>216</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214</v>
      </c>
      <c r="C13" s="167"/>
      <c r="D13" s="167">
        <v>1</v>
      </c>
      <c r="E13" s="167"/>
      <c r="F13" s="5" t="e">
        <f>VLOOKUP(B13,#REF!,2,0)</f>
        <v>#REF!</v>
      </c>
      <c r="G13" s="6" t="e">
        <f>VLOOKUP(B13,#REF!,3,0)</f>
        <v>#REF!</v>
      </c>
      <c r="H13" s="7" t="e">
        <f>G13*D13</f>
        <v>#REF!</v>
      </c>
    </row>
    <row r="14" spans="1:10" ht="16">
      <c r="B14" s="167" t="s">
        <v>224</v>
      </c>
      <c r="C14" s="167"/>
      <c r="D14" s="167">
        <v>0.14000000000000001</v>
      </c>
      <c r="E14" s="167"/>
      <c r="F14" s="5" t="e">
        <f>VLOOKUP(B14,#REF!,2,0)</f>
        <v>#REF!</v>
      </c>
      <c r="G14" s="6" t="e">
        <f>VLOOKUP(B14,#REF!,3,0)</f>
        <v>#REF!</v>
      </c>
      <c r="H14" s="7" t="e">
        <f t="shared" ref="H14:H22" si="0">G14*D14</f>
        <v>#REF!</v>
      </c>
    </row>
    <row r="15" spans="1:10" ht="16">
      <c r="B15" s="167" t="s">
        <v>225</v>
      </c>
      <c r="C15" s="167"/>
      <c r="D15" s="167">
        <v>0.1</v>
      </c>
      <c r="E15" s="167"/>
      <c r="F15" s="5" t="e">
        <f>VLOOKUP(B15,#REF!,2,0)</f>
        <v>#REF!</v>
      </c>
      <c r="G15" s="6" t="e">
        <f>VLOOKUP(B15,#REF!,3,0)</f>
        <v>#REF!</v>
      </c>
      <c r="H15" s="7" t="e">
        <f t="shared" si="0"/>
        <v>#REF!</v>
      </c>
    </row>
    <row r="16" spans="1:10" ht="16">
      <c r="B16" s="167" t="s">
        <v>50</v>
      </c>
      <c r="C16" s="167"/>
      <c r="D16" s="167">
        <v>0.02</v>
      </c>
      <c r="E16" s="167"/>
      <c r="F16" s="5" t="e">
        <f>VLOOKUP(B16,#REF!,2,0)</f>
        <v>#REF!</v>
      </c>
      <c r="G16" s="6" t="e">
        <f>VLOOKUP(B16,#REF!,3,0)</f>
        <v>#REF!</v>
      </c>
      <c r="H16" s="7" t="e">
        <f t="shared" si="0"/>
        <v>#REF!</v>
      </c>
    </row>
    <row r="17" spans="1:10" ht="16">
      <c r="B17" s="167" t="s">
        <v>167</v>
      </c>
      <c r="C17" s="167"/>
      <c r="D17" s="167">
        <v>2E-3</v>
      </c>
      <c r="E17" s="167"/>
      <c r="F17" s="5" t="e">
        <f>VLOOKUP(B17,#REF!,2,0)</f>
        <v>#REF!</v>
      </c>
      <c r="G17" s="6" t="e">
        <f>VLOOKUP(B17,#REF!,3,0)</f>
        <v>#REF!</v>
      </c>
      <c r="H17" s="7" t="e">
        <f t="shared" si="0"/>
        <v>#REF!</v>
      </c>
    </row>
    <row r="18" spans="1:10" ht="16">
      <c r="B18" s="167" t="s">
        <v>226</v>
      </c>
      <c r="C18" s="167"/>
      <c r="D18" s="167">
        <v>0.02</v>
      </c>
      <c r="E18" s="167"/>
      <c r="F18" s="5" t="e">
        <f>VLOOKUP(B18,#REF!,2,0)</f>
        <v>#REF!</v>
      </c>
      <c r="G18" s="6" t="e">
        <f>VLOOKUP(B18,#REF!,3,0)</f>
        <v>#REF!</v>
      </c>
      <c r="H18" s="7" t="e">
        <f t="shared" si="0"/>
        <v>#REF!</v>
      </c>
    </row>
    <row r="19" spans="1:10" ht="16">
      <c r="B19" s="167" t="s">
        <v>227</v>
      </c>
      <c r="C19" s="167"/>
      <c r="D19" s="167">
        <v>0.05</v>
      </c>
      <c r="E19" s="167"/>
      <c r="F19" s="5" t="e">
        <f>VLOOKUP(B19,#REF!,2,0)</f>
        <v>#REF!</v>
      </c>
      <c r="G19" s="6" t="e">
        <f>VLOOKUP(B19,#REF!,3,0)</f>
        <v>#REF!</v>
      </c>
      <c r="H19" s="7" t="e">
        <f t="shared" si="0"/>
        <v>#REF!</v>
      </c>
    </row>
    <row r="20" spans="1:10" ht="16">
      <c r="B20" s="167" t="s">
        <v>13</v>
      </c>
      <c r="C20" s="167"/>
      <c r="D20" s="167">
        <v>0.02</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217</v>
      </c>
      <c r="C25" s="171"/>
      <c r="D25" s="171"/>
      <c r="E25" s="171"/>
      <c r="F25" s="171"/>
      <c r="G25" s="171"/>
      <c r="H25" s="171"/>
      <c r="I25" s="171"/>
      <c r="J25" s="171"/>
    </row>
    <row r="26" spans="1:10">
      <c r="A26" s="1" t="s">
        <v>25</v>
      </c>
      <c r="B26" s="170" t="s">
        <v>218</v>
      </c>
      <c r="C26" s="171"/>
      <c r="D26" s="171"/>
      <c r="E26" s="171"/>
      <c r="F26" s="171"/>
      <c r="G26" s="171"/>
      <c r="H26" s="171"/>
      <c r="I26" s="171"/>
      <c r="J26" s="171"/>
    </row>
    <row r="27" spans="1:10">
      <c r="A27" s="1" t="s">
        <v>26</v>
      </c>
      <c r="B27" s="170" t="s">
        <v>219</v>
      </c>
      <c r="C27" s="171"/>
      <c r="D27" s="171"/>
      <c r="E27" s="171"/>
      <c r="F27" s="171"/>
      <c r="G27" s="171"/>
      <c r="H27" s="171"/>
      <c r="I27" s="171"/>
      <c r="J27" s="171"/>
    </row>
    <row r="28" spans="1:10">
      <c r="A28" s="1" t="s">
        <v>27</v>
      </c>
      <c r="B28" s="170" t="s">
        <v>220</v>
      </c>
      <c r="C28" s="171"/>
      <c r="D28" s="171"/>
      <c r="E28" s="171"/>
      <c r="F28" s="171"/>
      <c r="G28" s="171"/>
      <c r="H28" s="171"/>
      <c r="I28" s="171"/>
      <c r="J28" s="171"/>
    </row>
    <row r="29" spans="1:10">
      <c r="A29" s="1" t="s">
        <v>28</v>
      </c>
      <c r="B29" s="170" t="s">
        <v>221</v>
      </c>
      <c r="C29" s="171"/>
      <c r="D29" s="171"/>
      <c r="E29" s="171"/>
      <c r="F29" s="171"/>
      <c r="G29" s="171"/>
      <c r="H29" s="171"/>
      <c r="I29" s="171"/>
      <c r="J29" s="171"/>
    </row>
    <row r="30" spans="1:10" ht="13.25" customHeight="1">
      <c r="A30" s="1" t="s">
        <v>29</v>
      </c>
      <c r="B30" s="170" t="s">
        <v>222</v>
      </c>
      <c r="C30" s="171"/>
      <c r="D30" s="171"/>
      <c r="E30" s="171"/>
      <c r="F30" s="171"/>
      <c r="G30" s="171"/>
      <c r="H30" s="171"/>
      <c r="I30" s="171"/>
      <c r="J30" s="171"/>
    </row>
    <row r="31" spans="1:10">
      <c r="A31" s="1" t="s">
        <v>93</v>
      </c>
      <c r="B31" s="170" t="s">
        <v>223</v>
      </c>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5.5</v>
      </c>
      <c r="G37" s="1"/>
      <c r="H37" s="1" t="s">
        <v>33</v>
      </c>
      <c r="I37" s="1"/>
      <c r="J37" s="18">
        <f>E37</f>
        <v>5.5</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0.31132075471698117</v>
      </c>
      <c r="G40" s="1"/>
      <c r="H40" s="1" t="s">
        <v>20</v>
      </c>
      <c r="I40" s="1"/>
      <c r="J40" s="18">
        <f>J37/112*12</f>
        <v>0.5892857142857143</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200-000000000000}">
      <formula1>#REF!</formula1>
    </dataValidation>
  </dataValidations>
  <pageMargins left="0.7" right="0.7" top="0.75" bottom="0.75" header="0.3" footer="0.3"/>
  <pageSetup paperSize="9" orientation="portrait" verticalDpi="0"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5.5" customHeight="1">
      <c r="A10" s="168" t="s">
        <v>228</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214</v>
      </c>
      <c r="C13" s="167"/>
      <c r="D13" s="167">
        <v>1</v>
      </c>
      <c r="E13" s="167"/>
      <c r="F13" s="5" t="e">
        <f>VLOOKUP(B13,#REF!,2,0)</f>
        <v>#REF!</v>
      </c>
      <c r="G13" s="6" t="e">
        <f>VLOOKUP(B13,#REF!,3,0)</f>
        <v>#REF!</v>
      </c>
      <c r="H13" s="7" t="e">
        <f>G13*D13</f>
        <v>#REF!</v>
      </c>
    </row>
    <row r="14" spans="1:10" ht="16">
      <c r="B14" s="167" t="s">
        <v>234</v>
      </c>
      <c r="C14" s="167"/>
      <c r="D14" s="167">
        <v>0.14000000000000001</v>
      </c>
      <c r="E14" s="167"/>
      <c r="F14" s="5" t="e">
        <f>VLOOKUP(B14,#REF!,2,0)</f>
        <v>#REF!</v>
      </c>
      <c r="G14" s="6" t="e">
        <f>VLOOKUP(B14,#REF!,3,0)</f>
        <v>#REF!</v>
      </c>
      <c r="H14" s="7" t="e">
        <f t="shared" ref="H14:H22" si="0">G14*D14</f>
        <v>#REF!</v>
      </c>
    </row>
    <row r="15" spans="1:10" ht="16">
      <c r="B15" s="167" t="s">
        <v>103</v>
      </c>
      <c r="C15" s="167"/>
      <c r="D15" s="167">
        <v>0.2</v>
      </c>
      <c r="E15" s="167"/>
      <c r="F15" s="5" t="e">
        <f>VLOOKUP(B15,#REF!,2,0)</f>
        <v>#REF!</v>
      </c>
      <c r="G15" s="6" t="e">
        <f>VLOOKUP(B15,#REF!,3,0)</f>
        <v>#REF!</v>
      </c>
      <c r="H15" s="7" t="e">
        <f t="shared" si="0"/>
        <v>#REF!</v>
      </c>
    </row>
    <row r="16" spans="1:10" ht="16">
      <c r="B16" s="167" t="s">
        <v>55</v>
      </c>
      <c r="C16" s="167"/>
      <c r="D16" s="167">
        <v>0.02</v>
      </c>
      <c r="E16" s="167"/>
      <c r="F16" s="5" t="e">
        <f>VLOOKUP(B16,#REF!,2,0)</f>
        <v>#REF!</v>
      </c>
      <c r="G16" s="6" t="e">
        <f>VLOOKUP(B16,#REF!,3,0)</f>
        <v>#REF!</v>
      </c>
      <c r="H16" s="7" t="e">
        <f t="shared" si="0"/>
        <v>#REF!</v>
      </c>
    </row>
    <row r="17" spans="1:10" ht="16">
      <c r="B17" s="167" t="s">
        <v>51</v>
      </c>
      <c r="C17" s="167"/>
      <c r="D17" s="167">
        <v>2E-3</v>
      </c>
      <c r="E17" s="167"/>
      <c r="F17" s="5" t="e">
        <f>VLOOKUP(B17,#REF!,2,0)</f>
        <v>#REF!</v>
      </c>
      <c r="G17" s="6" t="e">
        <f>VLOOKUP(B17,#REF!,3,0)</f>
        <v>#REF!</v>
      </c>
      <c r="H17" s="7" t="e">
        <f t="shared" si="0"/>
        <v>#REF!</v>
      </c>
    </row>
    <row r="18" spans="1:10" ht="16">
      <c r="B18" s="167" t="s">
        <v>136</v>
      </c>
      <c r="C18" s="167"/>
      <c r="D18" s="167"/>
      <c r="E18" s="167"/>
      <c r="F18" s="5" t="e">
        <f>VLOOKUP(B18,#REF!,2,0)</f>
        <v>#REF!</v>
      </c>
      <c r="G18" s="6" t="e">
        <f>VLOOKUP(B18,#REF!,3,0)</f>
        <v>#REF!</v>
      </c>
      <c r="H18" s="7" t="e">
        <f t="shared" si="0"/>
        <v>#REF!</v>
      </c>
    </row>
    <row r="19" spans="1:10" ht="16">
      <c r="B19" s="167" t="s">
        <v>136</v>
      </c>
      <c r="C19" s="167"/>
      <c r="D19" s="167"/>
      <c r="E19" s="167"/>
      <c r="F19" s="5" t="e">
        <f>VLOOKUP(B19,#REF!,2,0)</f>
        <v>#REF!</v>
      </c>
      <c r="G19" s="6" t="e">
        <f>VLOOKUP(B19,#REF!,3,0)</f>
        <v>#REF!</v>
      </c>
      <c r="H19" s="7" t="e">
        <f t="shared" si="0"/>
        <v>#REF!</v>
      </c>
    </row>
    <row r="20" spans="1:10" ht="16">
      <c r="B20" s="167" t="s">
        <v>136</v>
      </c>
      <c r="C20" s="167"/>
      <c r="D20" s="167"/>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217</v>
      </c>
      <c r="C25" s="171"/>
      <c r="D25" s="171"/>
      <c r="E25" s="171"/>
      <c r="F25" s="171"/>
      <c r="G25" s="171"/>
      <c r="H25" s="171"/>
      <c r="I25" s="171"/>
      <c r="J25" s="171"/>
    </row>
    <row r="26" spans="1:10">
      <c r="A26" s="1" t="s">
        <v>25</v>
      </c>
      <c r="B26" s="170" t="s">
        <v>229</v>
      </c>
      <c r="C26" s="171"/>
      <c r="D26" s="171"/>
      <c r="E26" s="171"/>
      <c r="F26" s="171"/>
      <c r="G26" s="171"/>
      <c r="H26" s="171"/>
      <c r="I26" s="171"/>
      <c r="J26" s="171"/>
    </row>
    <row r="27" spans="1:10">
      <c r="A27" s="1" t="s">
        <v>26</v>
      </c>
      <c r="B27" s="170" t="s">
        <v>230</v>
      </c>
      <c r="C27" s="171"/>
      <c r="D27" s="171"/>
      <c r="E27" s="171"/>
      <c r="F27" s="171"/>
      <c r="G27" s="171"/>
      <c r="H27" s="171"/>
      <c r="I27" s="171"/>
      <c r="J27" s="171"/>
    </row>
    <row r="28" spans="1:10">
      <c r="A28" s="1" t="s">
        <v>27</v>
      </c>
      <c r="B28" s="170" t="s">
        <v>231</v>
      </c>
      <c r="C28" s="171"/>
      <c r="D28" s="171"/>
      <c r="E28" s="171"/>
      <c r="F28" s="171"/>
      <c r="G28" s="171"/>
      <c r="H28" s="171"/>
      <c r="I28" s="171"/>
      <c r="J28" s="171"/>
    </row>
    <row r="29" spans="1:10">
      <c r="A29" s="1" t="s">
        <v>28</v>
      </c>
      <c r="B29" s="170" t="s">
        <v>232</v>
      </c>
      <c r="C29" s="171"/>
      <c r="D29" s="171"/>
      <c r="E29" s="171"/>
      <c r="F29" s="171"/>
      <c r="G29" s="171"/>
      <c r="H29" s="171"/>
      <c r="I29" s="171"/>
      <c r="J29" s="171"/>
    </row>
    <row r="30" spans="1:10" ht="13.25" customHeight="1">
      <c r="A30" s="1" t="s">
        <v>29</v>
      </c>
      <c r="B30" s="170" t="s">
        <v>233</v>
      </c>
      <c r="C30" s="171"/>
      <c r="D30" s="171"/>
      <c r="E30" s="171"/>
      <c r="F30" s="171"/>
      <c r="G30" s="171"/>
      <c r="H30" s="171"/>
      <c r="I30" s="171"/>
      <c r="J30" s="171"/>
    </row>
    <row r="31" spans="1:10">
      <c r="A31" s="1" t="s">
        <v>93</v>
      </c>
      <c r="B31" s="170"/>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4.5</v>
      </c>
      <c r="G37" s="1"/>
      <c r="H37" s="1" t="s">
        <v>33</v>
      </c>
      <c r="I37" s="1"/>
      <c r="J37" s="18">
        <f>E37</f>
        <v>4.5</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0.25471698113207547</v>
      </c>
      <c r="G40" s="1"/>
      <c r="H40" s="1" t="s">
        <v>20</v>
      </c>
      <c r="I40" s="1"/>
      <c r="J40" s="18">
        <f>J37/112*12</f>
        <v>0.48214285714285721</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300-000000000000}">
      <formula1>#REF!</formula1>
    </dataValidation>
  </dataValidations>
  <pageMargins left="0.7" right="0.7" top="0.75" bottom="0.75" header="0.3" footer="0.3"/>
  <pageSetup paperSize="9" orientation="portrait"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4.5" customHeight="1">
      <c r="A10" s="173" t="s">
        <v>235</v>
      </c>
      <c r="B10" s="173"/>
      <c r="C10" s="173"/>
      <c r="D10" s="173"/>
      <c r="E10" s="173"/>
      <c r="F10" s="173"/>
      <c r="G10" s="173"/>
      <c r="H10" s="173"/>
      <c r="I10" s="173"/>
      <c r="J10" s="173"/>
    </row>
    <row r="12" spans="1:10" ht="16">
      <c r="B12" s="169" t="s">
        <v>16</v>
      </c>
      <c r="C12" s="169"/>
      <c r="D12" s="169" t="s">
        <v>17</v>
      </c>
      <c r="E12" s="169"/>
      <c r="F12" s="3" t="s">
        <v>18</v>
      </c>
      <c r="G12" s="4" t="s">
        <v>0</v>
      </c>
      <c r="H12" s="3" t="s">
        <v>19</v>
      </c>
    </row>
    <row r="13" spans="1:10" ht="16">
      <c r="B13" s="167" t="s">
        <v>214</v>
      </c>
      <c r="C13" s="167"/>
      <c r="D13" s="167">
        <v>1</v>
      </c>
      <c r="E13" s="167"/>
      <c r="F13" s="5" t="e">
        <f>VLOOKUP(B13,#REF!,2,0)</f>
        <v>#REF!</v>
      </c>
      <c r="G13" s="6" t="e">
        <f>VLOOKUP(B13,#REF!,3,0)</f>
        <v>#REF!</v>
      </c>
      <c r="H13" s="7" t="e">
        <f>G13*D13</f>
        <v>#REF!</v>
      </c>
    </row>
    <row r="14" spans="1:10" ht="16">
      <c r="B14" s="167" t="s">
        <v>102</v>
      </c>
      <c r="C14" s="167"/>
      <c r="D14" s="167">
        <v>0.09</v>
      </c>
      <c r="E14" s="167"/>
      <c r="F14" s="5" t="e">
        <f>VLOOKUP(B14,#REF!,2,0)</f>
        <v>#REF!</v>
      </c>
      <c r="G14" s="6" t="e">
        <f>VLOOKUP(B14,#REF!,3,0)</f>
        <v>#REF!</v>
      </c>
      <c r="H14" s="7" t="e">
        <f t="shared" ref="H14:H22" si="0">G14*D14</f>
        <v>#REF!</v>
      </c>
    </row>
    <row r="15" spans="1:10" ht="16">
      <c r="B15" s="167" t="s">
        <v>243</v>
      </c>
      <c r="C15" s="167"/>
      <c r="D15" s="167">
        <v>0.01</v>
      </c>
      <c r="E15" s="167"/>
      <c r="F15" s="5" t="e">
        <f>VLOOKUP(B15,#REF!,2,0)</f>
        <v>#REF!</v>
      </c>
      <c r="G15" s="6" t="e">
        <f>VLOOKUP(B15,#REF!,3,0)</f>
        <v>#REF!</v>
      </c>
      <c r="H15" s="7" t="e">
        <f t="shared" si="0"/>
        <v>#REF!</v>
      </c>
    </row>
    <row r="16" spans="1:10" ht="16">
      <c r="B16" s="167" t="s">
        <v>9</v>
      </c>
      <c r="C16" s="167"/>
      <c r="D16" s="167">
        <v>5.0000000000000001E-3</v>
      </c>
      <c r="E16" s="167"/>
      <c r="F16" s="5" t="e">
        <f>VLOOKUP(B16,#REF!,2,0)</f>
        <v>#REF!</v>
      </c>
      <c r="G16" s="6" t="e">
        <f>VLOOKUP(B16,#REF!,3,0)</f>
        <v>#REF!</v>
      </c>
      <c r="H16" s="7" t="e">
        <f t="shared" si="0"/>
        <v>#REF!</v>
      </c>
    </row>
    <row r="17" spans="1:10" ht="16">
      <c r="B17" s="167" t="s">
        <v>244</v>
      </c>
      <c r="C17" s="167"/>
      <c r="D17" s="167">
        <v>0.01</v>
      </c>
      <c r="E17" s="167"/>
      <c r="F17" s="5" t="e">
        <f>VLOOKUP(B17,#REF!,2,0)</f>
        <v>#REF!</v>
      </c>
      <c r="G17" s="6" t="e">
        <f>VLOOKUP(B17,#REF!,3,0)</f>
        <v>#REF!</v>
      </c>
      <c r="H17" s="7" t="e">
        <f t="shared" si="0"/>
        <v>#REF!</v>
      </c>
    </row>
    <row r="18" spans="1:10" ht="16">
      <c r="B18" s="167" t="s">
        <v>245</v>
      </c>
      <c r="C18" s="167"/>
      <c r="D18" s="167">
        <v>1.4999999999999999E-2</v>
      </c>
      <c r="E18" s="167"/>
      <c r="F18" s="5" t="e">
        <f>VLOOKUP(B18,#REF!,2,0)</f>
        <v>#REF!</v>
      </c>
      <c r="G18" s="6" t="e">
        <f>VLOOKUP(B18,#REF!,3,0)</f>
        <v>#REF!</v>
      </c>
      <c r="H18" s="7" t="e">
        <f t="shared" si="0"/>
        <v>#REF!</v>
      </c>
    </row>
    <row r="19" spans="1:10" ht="16">
      <c r="B19" s="167" t="s">
        <v>246</v>
      </c>
      <c r="C19" s="167"/>
      <c r="D19" s="167">
        <v>1.4999999999999999E-2</v>
      </c>
      <c r="E19" s="167"/>
      <c r="F19" s="5" t="e">
        <f>VLOOKUP(B19,#REF!,2,0)</f>
        <v>#REF!</v>
      </c>
      <c r="G19" s="6" t="e">
        <f>VLOOKUP(B19,#REF!,3,0)</f>
        <v>#REF!</v>
      </c>
      <c r="H19" s="7" t="e">
        <f t="shared" si="0"/>
        <v>#REF!</v>
      </c>
    </row>
    <row r="20" spans="1:10" ht="16">
      <c r="B20" s="167" t="s">
        <v>136</v>
      </c>
      <c r="C20" s="167"/>
      <c r="D20" s="167">
        <v>0</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237</v>
      </c>
      <c r="C25" s="171"/>
      <c r="D25" s="171"/>
      <c r="E25" s="171"/>
      <c r="F25" s="171"/>
      <c r="G25" s="171"/>
      <c r="H25" s="171"/>
      <c r="I25" s="171"/>
      <c r="J25" s="171"/>
    </row>
    <row r="26" spans="1:10">
      <c r="A26" s="1" t="s">
        <v>25</v>
      </c>
      <c r="B26" s="170" t="s">
        <v>238</v>
      </c>
      <c r="C26" s="171"/>
      <c r="D26" s="171"/>
      <c r="E26" s="171"/>
      <c r="F26" s="171"/>
      <c r="G26" s="171"/>
      <c r="H26" s="171"/>
      <c r="I26" s="171"/>
      <c r="J26" s="171"/>
    </row>
    <row r="27" spans="1:10">
      <c r="A27" s="1" t="s">
        <v>26</v>
      </c>
      <c r="B27" s="170" t="s">
        <v>239</v>
      </c>
      <c r="C27" s="171"/>
      <c r="D27" s="171"/>
      <c r="E27" s="171"/>
      <c r="F27" s="171"/>
      <c r="G27" s="171"/>
      <c r="H27" s="171"/>
      <c r="I27" s="171"/>
      <c r="J27" s="171"/>
    </row>
    <row r="28" spans="1:10">
      <c r="A28" s="1" t="s">
        <v>27</v>
      </c>
      <c r="B28" s="170" t="s">
        <v>240</v>
      </c>
      <c r="C28" s="171"/>
      <c r="D28" s="171"/>
      <c r="E28" s="171"/>
      <c r="F28" s="171"/>
      <c r="G28" s="171"/>
      <c r="H28" s="171"/>
      <c r="I28" s="171"/>
      <c r="J28" s="171"/>
    </row>
    <row r="29" spans="1:10">
      <c r="A29" s="1" t="s">
        <v>28</v>
      </c>
      <c r="B29" s="170" t="s">
        <v>217</v>
      </c>
      <c r="C29" s="171"/>
      <c r="D29" s="171"/>
      <c r="E29" s="171"/>
      <c r="F29" s="171"/>
      <c r="G29" s="171"/>
      <c r="H29" s="171"/>
      <c r="I29" s="171"/>
      <c r="J29" s="171"/>
    </row>
    <row r="30" spans="1:10" ht="13.25" customHeight="1">
      <c r="A30" s="1" t="s">
        <v>29</v>
      </c>
      <c r="B30" s="170" t="s">
        <v>241</v>
      </c>
      <c r="C30" s="171"/>
      <c r="D30" s="171"/>
      <c r="E30" s="171"/>
      <c r="F30" s="171"/>
      <c r="G30" s="171"/>
      <c r="H30" s="171"/>
      <c r="I30" s="171"/>
      <c r="J30" s="171"/>
    </row>
    <row r="31" spans="1:10">
      <c r="A31" s="1" t="s">
        <v>93</v>
      </c>
      <c r="B31" s="170" t="s">
        <v>242</v>
      </c>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4.5</v>
      </c>
      <c r="G37" s="1"/>
      <c r="H37" s="1" t="s">
        <v>33</v>
      </c>
      <c r="I37" s="1"/>
      <c r="J37" s="18">
        <f>E37</f>
        <v>4.5</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0.25471698113207547</v>
      </c>
      <c r="G40" s="1"/>
      <c r="H40" s="1" t="s">
        <v>20</v>
      </c>
      <c r="I40" s="1"/>
      <c r="J40" s="18">
        <f>J37/112*12</f>
        <v>0.48214285714285721</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400-000000000000}">
      <formula1>#REF!</formula1>
    </dataValidation>
  </dataValidations>
  <pageMargins left="0.7" right="0.7" top="0.75" bottom="0.75" header="0.3" footer="0.3"/>
  <pageSetup paperSize="9" orientation="portrait" verticalDpi="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D4E5DD"/>
  </sheetPr>
  <dimension ref="A10:K50"/>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4.5" customHeight="1">
      <c r="A10" s="173" t="s">
        <v>236</v>
      </c>
      <c r="B10" s="173"/>
      <c r="C10" s="173"/>
      <c r="D10" s="173"/>
      <c r="E10" s="173"/>
      <c r="F10" s="173"/>
      <c r="G10" s="173"/>
      <c r="H10" s="173"/>
      <c r="I10" s="173"/>
      <c r="J10" s="173"/>
    </row>
    <row r="12" spans="1:10" ht="16">
      <c r="B12" s="169" t="s">
        <v>16</v>
      </c>
      <c r="C12" s="169"/>
      <c r="D12" s="169" t="s">
        <v>17</v>
      </c>
      <c r="E12" s="169"/>
      <c r="F12" s="3" t="s">
        <v>18</v>
      </c>
      <c r="G12" s="4" t="s">
        <v>0</v>
      </c>
      <c r="H12" s="3" t="s">
        <v>19</v>
      </c>
    </row>
    <row r="13" spans="1:10" ht="16">
      <c r="B13" s="167" t="s">
        <v>214</v>
      </c>
      <c r="C13" s="167"/>
      <c r="D13" s="167">
        <v>1</v>
      </c>
      <c r="E13" s="167"/>
      <c r="F13" s="5" t="e">
        <f>VLOOKUP(B13,#REF!,2,0)</f>
        <v>#REF!</v>
      </c>
      <c r="G13" s="6" t="e">
        <f>VLOOKUP(B13,#REF!,3,0)</f>
        <v>#REF!</v>
      </c>
      <c r="H13" s="7" t="e">
        <f>G13*D13</f>
        <v>#REF!</v>
      </c>
    </row>
    <row r="14" spans="1:10" ht="16">
      <c r="B14" s="167" t="s">
        <v>256</v>
      </c>
      <c r="C14" s="167"/>
      <c r="D14" s="167">
        <v>0.02</v>
      </c>
      <c r="E14" s="167"/>
      <c r="F14" s="5" t="e">
        <f>VLOOKUP(B14,#REF!,2,0)</f>
        <v>#REF!</v>
      </c>
      <c r="G14" s="6" t="e">
        <f>VLOOKUP(B14,#REF!,3,0)</f>
        <v>#REF!</v>
      </c>
      <c r="H14" s="7" t="e">
        <f t="shared" ref="H14:H25" si="0">G14*D14</f>
        <v>#REF!</v>
      </c>
    </row>
    <row r="15" spans="1:10" ht="16">
      <c r="B15" s="167" t="s">
        <v>257</v>
      </c>
      <c r="C15" s="167"/>
      <c r="D15" s="167">
        <v>0.02</v>
      </c>
      <c r="E15" s="167"/>
      <c r="F15" s="5" t="e">
        <f>VLOOKUP(B15,#REF!,2,0)</f>
        <v>#REF!</v>
      </c>
      <c r="G15" s="6" t="e">
        <f>VLOOKUP(B15,#REF!,3,0)</f>
        <v>#REF!</v>
      </c>
      <c r="H15" s="7" t="e">
        <f t="shared" si="0"/>
        <v>#REF!</v>
      </c>
    </row>
    <row r="16" spans="1:10" ht="16">
      <c r="B16" s="167" t="s">
        <v>252</v>
      </c>
      <c r="C16" s="167"/>
      <c r="D16" s="167">
        <v>1.4999999999999999E-2</v>
      </c>
      <c r="E16" s="167"/>
      <c r="F16" s="5" t="e">
        <f>VLOOKUP(B16,#REF!,2,0)</f>
        <v>#REF!</v>
      </c>
      <c r="G16" s="6" t="e">
        <f>VLOOKUP(B16,#REF!,3,0)</f>
        <v>#REF!</v>
      </c>
      <c r="H16" s="7" t="e">
        <f t="shared" si="0"/>
        <v>#REF!</v>
      </c>
    </row>
    <row r="17" spans="1:10" ht="16">
      <c r="B17" s="167" t="s">
        <v>14</v>
      </c>
      <c r="C17" s="167"/>
      <c r="D17" s="167">
        <v>0.05</v>
      </c>
      <c r="E17" s="167"/>
      <c r="F17" s="5" t="e">
        <f>VLOOKUP(B17,#REF!,2,0)</f>
        <v>#REF!</v>
      </c>
      <c r="G17" s="6" t="e">
        <f>VLOOKUP(B17,#REF!,3,0)</f>
        <v>#REF!</v>
      </c>
      <c r="H17" s="7" t="e">
        <f t="shared" si="0"/>
        <v>#REF!</v>
      </c>
    </row>
    <row r="18" spans="1:10" ht="16">
      <c r="B18" s="167" t="s">
        <v>253</v>
      </c>
      <c r="C18" s="167"/>
      <c r="D18" s="167">
        <v>2E-3</v>
      </c>
      <c r="E18" s="167"/>
      <c r="F18" s="5" t="e">
        <f>VLOOKUP(B18,#REF!,2,0)</f>
        <v>#REF!</v>
      </c>
      <c r="G18" s="6" t="e">
        <f>VLOOKUP(B18,#REF!,3,0)</f>
        <v>#REF!</v>
      </c>
      <c r="H18" s="7" t="e">
        <f t="shared" si="0"/>
        <v>#REF!</v>
      </c>
    </row>
    <row r="19" spans="1:10" ht="16">
      <c r="B19" s="167" t="s">
        <v>254</v>
      </c>
      <c r="C19" s="167"/>
      <c r="D19" s="167">
        <v>5.0000000000000001E-3</v>
      </c>
      <c r="E19" s="167"/>
      <c r="F19" s="5" t="e">
        <f>VLOOKUP(B19,#REF!,2,0)</f>
        <v>#REF!</v>
      </c>
      <c r="G19" s="6" t="e">
        <f>VLOOKUP(B19,#REF!,3,0)</f>
        <v>#REF!</v>
      </c>
      <c r="H19" s="7" t="e">
        <f t="shared" si="0"/>
        <v>#REF!</v>
      </c>
    </row>
    <row r="20" spans="1:10" ht="16">
      <c r="B20" s="167" t="s">
        <v>258</v>
      </c>
      <c r="C20" s="167"/>
      <c r="D20" s="167">
        <v>5.0000000000000001E-3</v>
      </c>
      <c r="E20" s="167"/>
      <c r="F20" s="5" t="e">
        <f>VLOOKUP(B20,#REF!,2,0)</f>
        <v>#REF!</v>
      </c>
      <c r="G20" s="6" t="e">
        <f>VLOOKUP(B20,#REF!,3,0)</f>
        <v>#REF!</v>
      </c>
      <c r="H20" s="7" t="e">
        <f t="shared" si="0"/>
        <v>#REF!</v>
      </c>
    </row>
    <row r="21" spans="1:10" ht="16">
      <c r="B21" s="174" t="s">
        <v>255</v>
      </c>
      <c r="C21" s="175"/>
      <c r="D21" s="167">
        <v>0.03</v>
      </c>
      <c r="E21" s="167"/>
      <c r="F21" s="5" t="e">
        <f>VLOOKUP(B21,#REF!,2,0)</f>
        <v>#REF!</v>
      </c>
      <c r="G21" s="6" t="e">
        <f>VLOOKUP(B21,#REF!,3,0)</f>
        <v>#REF!</v>
      </c>
      <c r="H21" s="7" t="e">
        <f t="shared" si="0"/>
        <v>#REF!</v>
      </c>
    </row>
    <row r="22" spans="1:10" ht="16">
      <c r="B22" s="174" t="s">
        <v>259</v>
      </c>
      <c r="C22" s="175"/>
      <c r="D22" s="167">
        <v>2E-3</v>
      </c>
      <c r="E22" s="167"/>
      <c r="F22" s="5" t="e">
        <f>VLOOKUP(B22,#REF!,2,0)</f>
        <v>#REF!</v>
      </c>
      <c r="G22" s="6" t="e">
        <f>VLOOKUP(B22,#REF!,3,0)</f>
        <v>#REF!</v>
      </c>
      <c r="H22" s="7" t="e">
        <f t="shared" si="0"/>
        <v>#REF!</v>
      </c>
    </row>
    <row r="23" spans="1:10" ht="16">
      <c r="B23" s="167" t="s">
        <v>8</v>
      </c>
      <c r="C23" s="167"/>
      <c r="D23" s="167">
        <v>0.05</v>
      </c>
      <c r="E23" s="167"/>
      <c r="F23" s="5" t="e">
        <f>VLOOKUP(B23,#REF!,2,0)</f>
        <v>#REF!</v>
      </c>
      <c r="G23" s="6" t="e">
        <f>VLOOKUP(B23,#REF!,3,0)</f>
        <v>#REF!</v>
      </c>
      <c r="H23" s="7" t="e">
        <f t="shared" si="0"/>
        <v>#REF!</v>
      </c>
    </row>
    <row r="24" spans="1:10" ht="16">
      <c r="B24" s="174" t="s">
        <v>15</v>
      </c>
      <c r="C24" s="175"/>
      <c r="D24" s="167">
        <v>0.03</v>
      </c>
      <c r="E24" s="167"/>
      <c r="F24" s="5" t="e">
        <f>VLOOKUP(B24,#REF!,2,0)</f>
        <v>#REF!</v>
      </c>
      <c r="G24" s="6" t="e">
        <f>VLOOKUP(B24,#REF!,3,0)</f>
        <v>#REF!</v>
      </c>
      <c r="H24" s="7" t="e">
        <f t="shared" si="0"/>
        <v>#REF!</v>
      </c>
    </row>
    <row r="25" spans="1:10" ht="16">
      <c r="B25" s="167" t="s">
        <v>260</v>
      </c>
      <c r="C25" s="167"/>
      <c r="D25" s="167">
        <v>0.03</v>
      </c>
      <c r="E25" s="167"/>
      <c r="F25" s="5" t="e">
        <f>VLOOKUP(B25,#REF!,2,0)</f>
        <v>#REF!</v>
      </c>
      <c r="G25" s="6" t="e">
        <f>VLOOKUP(B25,#REF!,3,0)</f>
        <v>#REF!</v>
      </c>
      <c r="H25" s="7" t="e">
        <f t="shared" si="0"/>
        <v>#REF!</v>
      </c>
    </row>
    <row r="27" spans="1:10" ht="15">
      <c r="A27" s="172" t="s">
        <v>21</v>
      </c>
      <c r="B27" s="172"/>
      <c r="C27" s="172"/>
      <c r="D27" s="172"/>
      <c r="E27" s="172"/>
      <c r="F27" s="172"/>
      <c r="G27" s="172"/>
      <c r="H27" s="172"/>
      <c r="I27" s="172"/>
      <c r="J27" s="172"/>
    </row>
    <row r="28" spans="1:10">
      <c r="A28" s="1" t="s">
        <v>24</v>
      </c>
      <c r="B28" s="170" t="s">
        <v>217</v>
      </c>
      <c r="C28" s="171"/>
      <c r="D28" s="171"/>
      <c r="E28" s="171"/>
      <c r="F28" s="171"/>
      <c r="G28" s="171"/>
      <c r="H28" s="171"/>
      <c r="I28" s="171"/>
      <c r="J28" s="171"/>
    </row>
    <row r="29" spans="1:10">
      <c r="A29" s="1" t="s">
        <v>25</v>
      </c>
      <c r="B29" s="170" t="s">
        <v>247</v>
      </c>
      <c r="C29" s="171"/>
      <c r="D29" s="171"/>
      <c r="E29" s="171"/>
      <c r="F29" s="171"/>
      <c r="G29" s="171"/>
      <c r="H29" s="171"/>
      <c r="I29" s="171"/>
      <c r="J29" s="171"/>
    </row>
    <row r="30" spans="1:10">
      <c r="A30" s="1" t="s">
        <v>26</v>
      </c>
      <c r="B30" s="170" t="s">
        <v>248</v>
      </c>
      <c r="C30" s="171"/>
      <c r="D30" s="171"/>
      <c r="E30" s="171"/>
      <c r="F30" s="171"/>
      <c r="G30" s="171"/>
      <c r="H30" s="171"/>
      <c r="I30" s="171"/>
      <c r="J30" s="171"/>
    </row>
    <row r="31" spans="1:10">
      <c r="A31" s="1" t="s">
        <v>27</v>
      </c>
      <c r="B31" s="170" t="s">
        <v>249</v>
      </c>
      <c r="C31" s="171"/>
      <c r="D31" s="171"/>
      <c r="E31" s="171"/>
      <c r="F31" s="171"/>
      <c r="G31" s="171"/>
      <c r="H31" s="171"/>
      <c r="I31" s="171"/>
      <c r="J31" s="171"/>
    </row>
    <row r="32" spans="1:10">
      <c r="A32" s="1" t="s">
        <v>28</v>
      </c>
      <c r="B32" s="170" t="s">
        <v>250</v>
      </c>
      <c r="C32" s="171"/>
      <c r="D32" s="171"/>
      <c r="E32" s="171"/>
      <c r="F32" s="171"/>
      <c r="G32" s="171"/>
      <c r="H32" s="171"/>
      <c r="I32" s="171"/>
      <c r="J32" s="171"/>
    </row>
    <row r="33" spans="1:11" ht="13.25" customHeight="1">
      <c r="A33" s="1" t="s">
        <v>29</v>
      </c>
      <c r="B33" s="170" t="s">
        <v>251</v>
      </c>
      <c r="C33" s="171"/>
      <c r="D33" s="171"/>
      <c r="E33" s="171"/>
      <c r="F33" s="171"/>
      <c r="G33" s="171"/>
      <c r="H33" s="171"/>
      <c r="I33" s="171"/>
      <c r="J33" s="171"/>
    </row>
    <row r="34" spans="1:11">
      <c r="A34" s="1"/>
      <c r="B34" s="170"/>
      <c r="C34" s="171"/>
      <c r="D34" s="171"/>
      <c r="E34" s="171"/>
      <c r="F34" s="171"/>
      <c r="G34" s="171"/>
      <c r="H34" s="171"/>
      <c r="I34" s="171"/>
      <c r="J34" s="171"/>
    </row>
    <row r="35" spans="1:11">
      <c r="A35" s="1"/>
      <c r="B35" s="170"/>
      <c r="C35" s="171"/>
      <c r="D35" s="171"/>
      <c r="E35" s="171"/>
      <c r="F35" s="171"/>
      <c r="G35" s="171"/>
      <c r="H35" s="171"/>
      <c r="I35" s="171"/>
      <c r="J35" s="171"/>
    </row>
    <row r="36" spans="1:11">
      <c r="A36" s="1"/>
      <c r="B36" s="170"/>
      <c r="C36" s="170"/>
      <c r="D36" s="170"/>
      <c r="E36" s="170"/>
      <c r="F36" s="170"/>
      <c r="G36" s="170"/>
      <c r="H36" s="170"/>
      <c r="I36" s="170"/>
      <c r="J36" s="170"/>
    </row>
    <row r="38" spans="1:11" ht="15">
      <c r="A38" s="172" t="s">
        <v>30</v>
      </c>
      <c r="B38" s="172"/>
      <c r="C38" s="172"/>
      <c r="D38" s="172"/>
      <c r="E38" s="172"/>
      <c r="F38" s="8"/>
      <c r="G38" s="172" t="s">
        <v>31</v>
      </c>
      <c r="H38" s="172"/>
      <c r="I38" s="172"/>
      <c r="J38" s="172"/>
    </row>
    <row r="39" spans="1:11" ht="15">
      <c r="G39" s="8"/>
      <c r="H39" s="8"/>
      <c r="I39" s="8"/>
      <c r="J39" s="8"/>
      <c r="K39" s="8"/>
    </row>
    <row r="40" spans="1:11">
      <c r="B40" s="1" t="s">
        <v>33</v>
      </c>
      <c r="E40" s="14">
        <v>4.5</v>
      </c>
      <c r="G40" s="1"/>
      <c r="H40" s="1" t="s">
        <v>33</v>
      </c>
      <c r="I40" s="1"/>
      <c r="J40" s="18">
        <f>E40</f>
        <v>4.5</v>
      </c>
    </row>
    <row r="41" spans="1:11">
      <c r="B41" s="1" t="s">
        <v>65</v>
      </c>
      <c r="E41" s="16" t="e">
        <f>SUM($H$13:$H$25)</f>
        <v>#REF!</v>
      </c>
      <c r="G41" s="1"/>
      <c r="H41" s="1" t="s">
        <v>65</v>
      </c>
      <c r="I41" s="1"/>
      <c r="J41" s="16" t="e">
        <f>SUM($H$13:$H$25)</f>
        <v>#REF!</v>
      </c>
    </row>
    <row r="42" spans="1:11" s="11" customFormat="1">
      <c r="B42" s="12" t="s">
        <v>32</v>
      </c>
      <c r="E42" s="17" t="e">
        <f>E41/(E40-E43)</f>
        <v>#REF!</v>
      </c>
      <c r="F42"/>
      <c r="G42" s="12"/>
      <c r="H42" s="12" t="s">
        <v>32</v>
      </c>
      <c r="I42" s="12"/>
      <c r="J42" s="17" t="e">
        <f>+J41/(J40-J43)</f>
        <v>#REF!</v>
      </c>
    </row>
    <row r="43" spans="1:11">
      <c r="B43" s="1" t="s">
        <v>20</v>
      </c>
      <c r="E43" s="18">
        <f>E40/106*6</f>
        <v>0.25471698113207547</v>
      </c>
      <c r="G43" s="1"/>
      <c r="H43" s="1" t="s">
        <v>20</v>
      </c>
      <c r="I43" s="1"/>
      <c r="J43" s="18">
        <f>J40/112*12</f>
        <v>0.48214285714285721</v>
      </c>
    </row>
    <row r="44" spans="1:11">
      <c r="B44" s="1" t="s">
        <v>85</v>
      </c>
      <c r="E44" s="16" t="e">
        <f>E40-E41-E43</f>
        <v>#REF!</v>
      </c>
      <c r="G44" s="1"/>
      <c r="H44" s="1" t="s">
        <v>85</v>
      </c>
      <c r="I44" s="1"/>
      <c r="J44" s="15"/>
    </row>
    <row r="45" spans="1:11">
      <c r="B45" s="1"/>
      <c r="E45" s="9"/>
      <c r="G45" s="1"/>
      <c r="H45" s="1"/>
      <c r="I45" s="1"/>
      <c r="J45" s="10"/>
    </row>
    <row r="46" spans="1:11">
      <c r="B46" s="1" t="s">
        <v>34</v>
      </c>
      <c r="E46" s="19">
        <v>6</v>
      </c>
      <c r="G46" s="1"/>
      <c r="H46" s="1" t="s">
        <v>35</v>
      </c>
      <c r="I46" s="1"/>
      <c r="J46" s="19">
        <v>12</v>
      </c>
    </row>
    <row r="50" spans="2:2">
      <c r="B50" s="13" t="s">
        <v>36</v>
      </c>
    </row>
  </sheetData>
  <mergeCells count="41">
    <mergeCell ref="B35:J35"/>
    <mergeCell ref="B36:J36"/>
    <mergeCell ref="A38:E38"/>
    <mergeCell ref="G38:J38"/>
    <mergeCell ref="B21:C21"/>
    <mergeCell ref="B22:C22"/>
    <mergeCell ref="D21:E21"/>
    <mergeCell ref="D22:E22"/>
    <mergeCell ref="B24:C24"/>
    <mergeCell ref="D24:E24"/>
    <mergeCell ref="B29:J29"/>
    <mergeCell ref="B30:J30"/>
    <mergeCell ref="B31:J31"/>
    <mergeCell ref="B32:J32"/>
    <mergeCell ref="B33:J33"/>
    <mergeCell ref="B34:J34"/>
    <mergeCell ref="B28:J28"/>
    <mergeCell ref="B18:C18"/>
    <mergeCell ref="D18:E18"/>
    <mergeCell ref="B19:C19"/>
    <mergeCell ref="D19:E19"/>
    <mergeCell ref="B20:C20"/>
    <mergeCell ref="D20:E20"/>
    <mergeCell ref="B23:C23"/>
    <mergeCell ref="D23:E23"/>
    <mergeCell ref="B25:C25"/>
    <mergeCell ref="D25:E25"/>
    <mergeCell ref="A27:J27"/>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B25 C25 C23 C13:C20" xr:uid="{00000000-0002-0000-0500-000000000000}">
      <formula1>#REF!</formula1>
    </dataValidation>
  </dataValidations>
  <pageMargins left="0.7" right="0.7" top="0.75" bottom="0.75" header="0.3" footer="0.3"/>
  <pageSetup paperSize="9" orientation="portrait" verticalDpi="0"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4.5" customHeight="1">
      <c r="A10" s="168" t="s">
        <v>261</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214</v>
      </c>
      <c r="C13" s="167"/>
      <c r="D13" s="167">
        <v>1</v>
      </c>
      <c r="E13" s="167"/>
      <c r="F13" s="5" t="e">
        <f>VLOOKUP(B13,#REF!,2,0)</f>
        <v>#REF!</v>
      </c>
      <c r="G13" s="6" t="e">
        <f>VLOOKUP(B13,#REF!,3,0)</f>
        <v>#REF!</v>
      </c>
      <c r="H13" s="7" t="e">
        <f>G13*D13</f>
        <v>#REF!</v>
      </c>
    </row>
    <row r="14" spans="1:10" ht="16">
      <c r="B14" s="167" t="s">
        <v>271</v>
      </c>
      <c r="C14" s="167"/>
      <c r="D14" s="167">
        <v>0.09</v>
      </c>
      <c r="E14" s="167"/>
      <c r="F14" s="5" t="e">
        <f>VLOOKUP(B14,#REF!,2,0)</f>
        <v>#REF!</v>
      </c>
      <c r="G14" s="6" t="e">
        <f>VLOOKUP(B14,#REF!,3,0)</f>
        <v>#REF!</v>
      </c>
      <c r="H14" s="7" t="e">
        <f t="shared" ref="H14:H22" si="0">G14*D14</f>
        <v>#REF!</v>
      </c>
    </row>
    <row r="15" spans="1:10" ht="16">
      <c r="B15" s="167" t="s">
        <v>143</v>
      </c>
      <c r="C15" s="167"/>
      <c r="D15" s="167">
        <v>0.02</v>
      </c>
      <c r="E15" s="167"/>
      <c r="F15" s="5" t="e">
        <f>VLOOKUP(B15,#REF!,2,0)</f>
        <v>#REF!</v>
      </c>
      <c r="G15" s="6" t="e">
        <f>VLOOKUP(B15,#REF!,3,0)</f>
        <v>#REF!</v>
      </c>
      <c r="H15" s="7" t="e">
        <f t="shared" si="0"/>
        <v>#REF!</v>
      </c>
    </row>
    <row r="16" spans="1:10" ht="16">
      <c r="B16" s="167" t="s">
        <v>268</v>
      </c>
      <c r="C16" s="167"/>
      <c r="D16" s="167">
        <v>0.02</v>
      </c>
      <c r="E16" s="167"/>
      <c r="F16" s="5" t="e">
        <f>VLOOKUP(B16,#REF!,2,0)</f>
        <v>#REF!</v>
      </c>
      <c r="G16" s="6" t="e">
        <f>VLOOKUP(B16,#REF!,3,0)</f>
        <v>#REF!</v>
      </c>
      <c r="H16" s="7" t="e">
        <f t="shared" si="0"/>
        <v>#REF!</v>
      </c>
    </row>
    <row r="17" spans="1:10" ht="16">
      <c r="B17" s="167" t="s">
        <v>269</v>
      </c>
      <c r="C17" s="167"/>
      <c r="D17" s="167">
        <v>0.01</v>
      </c>
      <c r="E17" s="167"/>
      <c r="F17" s="5" t="e">
        <f>VLOOKUP(B17,#REF!,2,0)</f>
        <v>#REF!</v>
      </c>
      <c r="G17" s="6" t="e">
        <f>VLOOKUP(B17,#REF!,3,0)</f>
        <v>#REF!</v>
      </c>
      <c r="H17" s="7" t="e">
        <f t="shared" si="0"/>
        <v>#REF!</v>
      </c>
    </row>
    <row r="18" spans="1:10" ht="16">
      <c r="B18" s="167" t="s">
        <v>272</v>
      </c>
      <c r="C18" s="167"/>
      <c r="D18" s="167">
        <v>0.2</v>
      </c>
      <c r="E18" s="167"/>
      <c r="F18" s="5" t="e">
        <f>VLOOKUP(B18,#REF!,2,0)</f>
        <v>#REF!</v>
      </c>
      <c r="G18" s="6" t="e">
        <f>VLOOKUP(B18,#REF!,3,0)</f>
        <v>#REF!</v>
      </c>
      <c r="H18" s="7" t="e">
        <f t="shared" si="0"/>
        <v>#REF!</v>
      </c>
    </row>
    <row r="19" spans="1:10" ht="16">
      <c r="B19" s="167" t="s">
        <v>270</v>
      </c>
      <c r="C19" s="167"/>
      <c r="D19" s="167">
        <v>0.02</v>
      </c>
      <c r="E19" s="167"/>
      <c r="F19" s="5" t="e">
        <f>VLOOKUP(B19,#REF!,2,0)</f>
        <v>#REF!</v>
      </c>
      <c r="G19" s="6" t="e">
        <f>VLOOKUP(B19,#REF!,3,0)</f>
        <v>#REF!</v>
      </c>
      <c r="H19" s="7" t="e">
        <f t="shared" si="0"/>
        <v>#REF!</v>
      </c>
    </row>
    <row r="20" spans="1:10" ht="16">
      <c r="B20" s="167" t="s">
        <v>8</v>
      </c>
      <c r="C20" s="167"/>
      <c r="D20" s="167">
        <v>0.02</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263</v>
      </c>
      <c r="C25" s="171"/>
      <c r="D25" s="171"/>
      <c r="E25" s="171"/>
      <c r="F25" s="171"/>
      <c r="G25" s="171"/>
      <c r="H25" s="171"/>
      <c r="I25" s="171"/>
      <c r="J25" s="171"/>
    </row>
    <row r="26" spans="1:10">
      <c r="A26" s="1" t="s">
        <v>25</v>
      </c>
      <c r="B26" s="170" t="s">
        <v>262</v>
      </c>
      <c r="C26" s="171"/>
      <c r="D26" s="171"/>
      <c r="E26" s="171"/>
      <c r="F26" s="171"/>
      <c r="G26" s="171"/>
      <c r="H26" s="171"/>
      <c r="I26" s="171"/>
      <c r="J26" s="171"/>
    </row>
    <row r="27" spans="1:10">
      <c r="A27" s="1" t="s">
        <v>26</v>
      </c>
      <c r="B27" s="170" t="s">
        <v>264</v>
      </c>
      <c r="C27" s="171"/>
      <c r="D27" s="171"/>
      <c r="E27" s="171"/>
      <c r="F27" s="171"/>
      <c r="G27" s="171"/>
      <c r="H27" s="171"/>
      <c r="I27" s="171"/>
      <c r="J27" s="171"/>
    </row>
    <row r="28" spans="1:10">
      <c r="A28" s="1" t="s">
        <v>27</v>
      </c>
      <c r="B28" s="170" t="s">
        <v>265</v>
      </c>
      <c r="C28" s="171"/>
      <c r="D28" s="171"/>
      <c r="E28" s="171"/>
      <c r="F28" s="171"/>
      <c r="G28" s="171"/>
      <c r="H28" s="171"/>
      <c r="I28" s="171"/>
      <c r="J28" s="171"/>
    </row>
    <row r="29" spans="1:10">
      <c r="A29" s="1" t="s">
        <v>28</v>
      </c>
      <c r="B29" s="170" t="s">
        <v>266</v>
      </c>
      <c r="C29" s="171"/>
      <c r="D29" s="171"/>
      <c r="E29" s="171"/>
      <c r="F29" s="171"/>
      <c r="G29" s="171"/>
      <c r="H29" s="171"/>
      <c r="I29" s="171"/>
      <c r="J29" s="171"/>
    </row>
    <row r="30" spans="1:10" ht="13.25" customHeight="1">
      <c r="A30" s="1" t="s">
        <v>29</v>
      </c>
      <c r="B30" s="170" t="s">
        <v>267</v>
      </c>
      <c r="C30" s="171"/>
      <c r="D30" s="171"/>
      <c r="E30" s="171"/>
      <c r="F30" s="171"/>
      <c r="G30" s="171"/>
      <c r="H30" s="171"/>
      <c r="I30" s="171"/>
      <c r="J30" s="171"/>
    </row>
    <row r="31" spans="1:10">
      <c r="A31" s="1"/>
      <c r="B31" s="170"/>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5</v>
      </c>
      <c r="G37" s="1"/>
      <c r="H37" s="1" t="s">
        <v>33</v>
      </c>
      <c r="I37" s="1"/>
      <c r="J37" s="18">
        <f>E37</f>
        <v>5</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0.28301886792452835</v>
      </c>
      <c r="G40" s="1"/>
      <c r="H40" s="1" t="s">
        <v>20</v>
      </c>
      <c r="I40" s="1"/>
      <c r="J40" s="18">
        <f>J37/112*12</f>
        <v>0.5357142857142857</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600-000000000000}">
      <formula1>#REF!</formula1>
    </dataValidation>
  </dataValidations>
  <pageMargins left="0.7" right="0.7" top="0.75" bottom="0.75" header="0.3" footer="0.3"/>
  <pageSetup paperSize="9" orientation="portrait" verticalDpi="0"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D4E5DD"/>
  </sheetPr>
  <dimension ref="A4: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205</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192</v>
      </c>
      <c r="C13" s="167"/>
      <c r="D13" s="167">
        <v>1</v>
      </c>
      <c r="E13" s="167"/>
      <c r="F13" s="5" t="e">
        <f>VLOOKUP(B13,#REF!,2,0)</f>
        <v>#REF!</v>
      </c>
      <c r="G13" s="6" t="e">
        <f>VLOOKUP(B13,#REF!,3,0)</f>
        <v>#REF!</v>
      </c>
      <c r="H13" s="7" t="e">
        <f>G13*D13</f>
        <v>#REF!</v>
      </c>
    </row>
    <row r="14" spans="1:10" ht="16">
      <c r="B14" s="167" t="s">
        <v>48</v>
      </c>
      <c r="C14" s="167"/>
      <c r="D14" s="167">
        <v>0.02</v>
      </c>
      <c r="E14" s="167"/>
      <c r="F14" s="5" t="e">
        <f>VLOOKUP(B14,#REF!,2,0)</f>
        <v>#REF!</v>
      </c>
      <c r="G14" s="6" t="e">
        <f>VLOOKUP(B14,#REF!,3,0)</f>
        <v>#REF!</v>
      </c>
      <c r="H14" s="7" t="e">
        <f t="shared" ref="H14:H22" si="0">G14*D14</f>
        <v>#REF!</v>
      </c>
    </row>
    <row r="15" spans="1:10" ht="16">
      <c r="B15" s="167" t="s">
        <v>199</v>
      </c>
      <c r="C15" s="167"/>
      <c r="D15" s="167">
        <v>2E-3</v>
      </c>
      <c r="E15" s="167"/>
      <c r="F15" s="5" t="e">
        <f>VLOOKUP(B15,#REF!,2,0)</f>
        <v>#REF!</v>
      </c>
      <c r="G15" s="6" t="e">
        <f>VLOOKUP(B15,#REF!,3,0)</f>
        <v>#REF!</v>
      </c>
      <c r="H15" s="7" t="e">
        <f t="shared" si="0"/>
        <v>#REF!</v>
      </c>
    </row>
    <row r="16" spans="1:10" ht="16">
      <c r="B16" s="167" t="s">
        <v>203</v>
      </c>
      <c r="C16" s="167"/>
      <c r="D16" s="167">
        <v>1E-3</v>
      </c>
      <c r="E16" s="167"/>
      <c r="F16" s="5" t="e">
        <f>VLOOKUP(B16,#REF!,2,0)</f>
        <v>#REF!</v>
      </c>
      <c r="G16" s="6" t="e">
        <f>VLOOKUP(B16,#REF!,3,0)</f>
        <v>#REF!</v>
      </c>
      <c r="H16" s="7" t="e">
        <f t="shared" si="0"/>
        <v>#REF!</v>
      </c>
    </row>
    <row r="17" spans="1:10" ht="16">
      <c r="B17" s="167" t="s">
        <v>204</v>
      </c>
      <c r="C17" s="167"/>
      <c r="D17" s="167">
        <v>5.0000000000000001E-3</v>
      </c>
      <c r="E17" s="167"/>
      <c r="F17" s="5" t="e">
        <f>VLOOKUP(B17,#REF!,2,0)</f>
        <v>#REF!</v>
      </c>
      <c r="G17" s="6" t="e">
        <f>VLOOKUP(B17,#REF!,3,0)</f>
        <v>#REF!</v>
      </c>
      <c r="H17" s="7" t="e">
        <f t="shared" si="0"/>
        <v>#REF!</v>
      </c>
    </row>
    <row r="18" spans="1:10" ht="16">
      <c r="B18" s="167" t="s">
        <v>200</v>
      </c>
      <c r="C18" s="167"/>
      <c r="D18" s="167">
        <v>1.4999999999999999E-2</v>
      </c>
      <c r="E18" s="167"/>
      <c r="F18" s="5" t="e">
        <f>VLOOKUP(B18,#REF!,2,0)</f>
        <v>#REF!</v>
      </c>
      <c r="G18" s="6" t="e">
        <f>VLOOKUP(B18,#REF!,3,0)</f>
        <v>#REF!</v>
      </c>
      <c r="H18" s="7" t="e">
        <f t="shared" si="0"/>
        <v>#REF!</v>
      </c>
    </row>
    <row r="19" spans="1:10" ht="16">
      <c r="B19" s="167" t="s">
        <v>201</v>
      </c>
      <c r="C19" s="167"/>
      <c r="D19" s="167">
        <v>1E-3</v>
      </c>
      <c r="E19" s="167"/>
      <c r="F19" s="5" t="e">
        <f>VLOOKUP(B19,#REF!,2,0)</f>
        <v>#REF!</v>
      </c>
      <c r="G19" s="6" t="e">
        <f>VLOOKUP(B19,#REF!,3,0)</f>
        <v>#REF!</v>
      </c>
      <c r="H19" s="7" t="e">
        <f t="shared" si="0"/>
        <v>#REF!</v>
      </c>
    </row>
    <row r="20" spans="1:10" ht="16">
      <c r="B20" s="167" t="s">
        <v>202</v>
      </c>
      <c r="C20" s="167"/>
      <c r="D20" s="167">
        <v>1E-3</v>
      </c>
      <c r="E20" s="167"/>
      <c r="F20" s="5" t="e">
        <f>VLOOKUP(B20,#REF!,2,0)</f>
        <v>#REF!</v>
      </c>
      <c r="G20" s="6" t="e">
        <f>VLOOKUP(B20,#REF!,3,0)</f>
        <v>#REF!</v>
      </c>
      <c r="H20" s="7" t="e">
        <f t="shared" si="0"/>
        <v>#REF!</v>
      </c>
    </row>
    <row r="21" spans="1:10" ht="16">
      <c r="B21" s="167" t="s">
        <v>8</v>
      </c>
      <c r="C21" s="167"/>
      <c r="D21" s="167">
        <v>1E-3</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181</v>
      </c>
      <c r="C25" s="171"/>
      <c r="D25" s="171"/>
      <c r="E25" s="171"/>
      <c r="F25" s="171"/>
      <c r="G25" s="171"/>
      <c r="H25" s="171"/>
      <c r="I25" s="171"/>
      <c r="J25" s="171"/>
    </row>
    <row r="26" spans="1:10">
      <c r="A26" s="1" t="s">
        <v>25</v>
      </c>
      <c r="B26" s="170" t="s">
        <v>182</v>
      </c>
      <c r="C26" s="171"/>
      <c r="D26" s="171"/>
      <c r="E26" s="171"/>
      <c r="F26" s="171"/>
      <c r="G26" s="171"/>
      <c r="H26" s="171"/>
      <c r="I26" s="171"/>
      <c r="J26" s="171"/>
    </row>
    <row r="27" spans="1:10">
      <c r="A27" s="1" t="s">
        <v>26</v>
      </c>
      <c r="B27" s="170" t="s">
        <v>194</v>
      </c>
      <c r="C27" s="171"/>
      <c r="D27" s="171"/>
      <c r="E27" s="171"/>
      <c r="F27" s="171"/>
      <c r="G27" s="171"/>
      <c r="H27" s="171"/>
      <c r="I27" s="171"/>
      <c r="J27" s="171"/>
    </row>
    <row r="28" spans="1:10">
      <c r="A28" s="1" t="s">
        <v>27</v>
      </c>
      <c r="B28" s="170" t="s">
        <v>193</v>
      </c>
      <c r="C28" s="171"/>
      <c r="D28" s="171"/>
      <c r="E28" s="171"/>
      <c r="F28" s="171"/>
      <c r="G28" s="171"/>
      <c r="H28" s="171"/>
      <c r="I28" s="171"/>
      <c r="J28" s="171"/>
    </row>
    <row r="29" spans="1:10">
      <c r="A29" s="1" t="s">
        <v>28</v>
      </c>
      <c r="B29" s="170" t="s">
        <v>195</v>
      </c>
      <c r="C29" s="171"/>
      <c r="D29" s="171"/>
      <c r="E29" s="171"/>
      <c r="F29" s="171"/>
      <c r="G29" s="171"/>
      <c r="H29" s="171"/>
      <c r="I29" s="171"/>
      <c r="J29" s="171"/>
    </row>
    <row r="30" spans="1:10" ht="13.25" customHeight="1">
      <c r="A30" s="1" t="s">
        <v>29</v>
      </c>
      <c r="B30" s="170" t="s">
        <v>198</v>
      </c>
      <c r="C30" s="171"/>
      <c r="D30" s="171"/>
      <c r="E30" s="171"/>
      <c r="F30" s="171"/>
      <c r="G30" s="171"/>
      <c r="H30" s="171"/>
      <c r="I30" s="171"/>
      <c r="J30" s="171"/>
    </row>
    <row r="31" spans="1:10">
      <c r="A31" s="1" t="s">
        <v>93</v>
      </c>
      <c r="B31" s="170" t="s">
        <v>197</v>
      </c>
      <c r="C31" s="171"/>
      <c r="D31" s="171"/>
      <c r="E31" s="171"/>
      <c r="F31" s="171"/>
      <c r="G31" s="171"/>
      <c r="H31" s="171"/>
      <c r="I31" s="171"/>
      <c r="J31" s="171"/>
    </row>
    <row r="32" spans="1:10">
      <c r="A32" s="1" t="s">
        <v>129</v>
      </c>
      <c r="B32" s="170" t="s">
        <v>196</v>
      </c>
      <c r="C32" s="171"/>
      <c r="D32" s="171"/>
      <c r="E32" s="171"/>
      <c r="F32" s="171"/>
      <c r="G32" s="171"/>
      <c r="H32" s="171"/>
      <c r="I32" s="171"/>
      <c r="J32" s="171"/>
    </row>
    <row r="33" spans="1:11">
      <c r="A33" s="1"/>
      <c r="B33" s="170" t="s">
        <v>187</v>
      </c>
      <c r="C33" s="171"/>
      <c r="D33" s="171"/>
      <c r="E33" s="171"/>
      <c r="F33" s="171"/>
      <c r="G33" s="171"/>
      <c r="H33" s="171"/>
      <c r="I33" s="171"/>
      <c r="J33" s="171"/>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1.65</v>
      </c>
      <c r="G37" s="1"/>
      <c r="H37" s="1" t="s">
        <v>33</v>
      </c>
      <c r="I37" s="1"/>
      <c r="J37" s="18">
        <f>E37</f>
        <v>1.65</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9.3396226415094347E-2</v>
      </c>
      <c r="G40" s="1"/>
      <c r="H40" s="1" t="s">
        <v>20</v>
      </c>
      <c r="I40" s="1"/>
      <c r="J40" s="18">
        <f>J37/112*12</f>
        <v>0.17678571428571427</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800-000000000000}">
      <formula1>#REF!</formula1>
    </dataValidation>
  </dataValidations>
  <pageMargins left="0.7" right="0.7" top="0.75" bottom="0.75" header="0.3" footer="0.3"/>
  <pageSetup paperSize="9" orientation="portrait" verticalDpi="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D4E5DD"/>
  </sheetPr>
  <dimension ref="A4:K47"/>
  <sheetViews>
    <sheetView showGridLines="0" topLeftCell="A3" workbookViewId="0">
      <selection activeCell="B7" sqref="B7"/>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189</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180</v>
      </c>
      <c r="C13" s="167"/>
      <c r="D13" s="167">
        <v>1</v>
      </c>
      <c r="E13" s="167"/>
      <c r="F13" s="5" t="e">
        <f>VLOOKUP(B13,#REF!,2,0)</f>
        <v>#REF!</v>
      </c>
      <c r="G13" s="6" t="e">
        <f>VLOOKUP(B13,#REF!,3,0)</f>
        <v>#REF!</v>
      </c>
      <c r="H13" s="7" t="e">
        <f>G13*D13</f>
        <v>#REF!</v>
      </c>
    </row>
    <row r="14" spans="1:10" ht="16">
      <c r="B14" s="167" t="s">
        <v>3</v>
      </c>
      <c r="C14" s="167"/>
      <c r="D14" s="167">
        <v>5.0000000000000001E-3</v>
      </c>
      <c r="E14" s="167"/>
      <c r="F14" s="5" t="e">
        <f>VLOOKUP(B14,#REF!,2,0)</f>
        <v>#REF!</v>
      </c>
      <c r="G14" s="6" t="e">
        <f>VLOOKUP(B14,#REF!,3,0)</f>
        <v>#REF!</v>
      </c>
      <c r="H14" s="7" t="e">
        <f t="shared" ref="H14:H22" si="0">G14*D14</f>
        <v>#REF!</v>
      </c>
    </row>
    <row r="15" spans="1:10" ht="16">
      <c r="B15" s="167" t="s">
        <v>4</v>
      </c>
      <c r="C15" s="167"/>
      <c r="D15" s="167">
        <v>0.03</v>
      </c>
      <c r="E15" s="167"/>
      <c r="F15" s="5" t="e">
        <f>VLOOKUP(B15,#REF!,2,0)</f>
        <v>#REF!</v>
      </c>
      <c r="G15" s="6" t="e">
        <f>VLOOKUP(B15,#REF!,3,0)</f>
        <v>#REF!</v>
      </c>
      <c r="H15" s="7" t="e">
        <f t="shared" si="0"/>
        <v>#REF!</v>
      </c>
    </row>
    <row r="16" spans="1:10" ht="16">
      <c r="B16" s="167" t="s">
        <v>190</v>
      </c>
      <c r="C16" s="167"/>
      <c r="D16" s="167">
        <v>5.0000000000000001E-3</v>
      </c>
      <c r="E16" s="167"/>
      <c r="F16" s="5" t="e">
        <f>VLOOKUP(B16,#REF!,2,0)</f>
        <v>#REF!</v>
      </c>
      <c r="G16" s="6" t="e">
        <f>VLOOKUP(B16,#REF!,3,0)</f>
        <v>#REF!</v>
      </c>
      <c r="H16" s="7" t="e">
        <f t="shared" si="0"/>
        <v>#REF!</v>
      </c>
    </row>
    <row r="17" spans="1:10" ht="16">
      <c r="B17" s="167" t="s">
        <v>49</v>
      </c>
      <c r="C17" s="167"/>
      <c r="D17" s="167">
        <v>0.03</v>
      </c>
      <c r="E17" s="167"/>
      <c r="F17" s="5" t="e">
        <f>VLOOKUP(B17,#REF!,2,0)</f>
        <v>#REF!</v>
      </c>
      <c r="G17" s="6" t="e">
        <f>VLOOKUP(B17,#REF!,3,0)</f>
        <v>#REF!</v>
      </c>
      <c r="H17" s="7" t="e">
        <f t="shared" si="0"/>
        <v>#REF!</v>
      </c>
    </row>
    <row r="18" spans="1:10" ht="16">
      <c r="B18" s="167" t="s">
        <v>191</v>
      </c>
      <c r="C18" s="167"/>
      <c r="D18" s="167">
        <v>5.0000000000000001E-3</v>
      </c>
      <c r="E18" s="167"/>
      <c r="F18" s="5" t="e">
        <f>VLOOKUP(B18,#REF!,2,0)</f>
        <v>#REF!</v>
      </c>
      <c r="G18" s="6" t="e">
        <f>VLOOKUP(B18,#REF!,3,0)</f>
        <v>#REF!</v>
      </c>
      <c r="H18" s="7" t="e">
        <f t="shared" si="0"/>
        <v>#REF!</v>
      </c>
    </row>
    <row r="19" spans="1:10" ht="16">
      <c r="B19" s="167" t="s">
        <v>136</v>
      </c>
      <c r="C19" s="167"/>
      <c r="D19" s="167"/>
      <c r="E19" s="167"/>
      <c r="F19" s="5" t="e">
        <f>VLOOKUP(B19,#REF!,2,0)</f>
        <v>#REF!</v>
      </c>
      <c r="G19" s="6" t="e">
        <f>VLOOKUP(B19,#REF!,3,0)</f>
        <v>#REF!</v>
      </c>
      <c r="H19" s="7" t="e">
        <f t="shared" si="0"/>
        <v>#REF!</v>
      </c>
    </row>
    <row r="20" spans="1:10" ht="16">
      <c r="B20" s="167" t="s">
        <v>136</v>
      </c>
      <c r="C20" s="167"/>
      <c r="D20" s="167">
        <v>0</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181</v>
      </c>
      <c r="C25" s="171"/>
      <c r="D25" s="171"/>
      <c r="E25" s="171"/>
      <c r="F25" s="171"/>
      <c r="G25" s="171"/>
      <c r="H25" s="171"/>
      <c r="I25" s="171"/>
      <c r="J25" s="171"/>
    </row>
    <row r="26" spans="1:10">
      <c r="A26" s="1" t="s">
        <v>25</v>
      </c>
      <c r="B26" s="170" t="s">
        <v>182</v>
      </c>
      <c r="C26" s="171"/>
      <c r="D26" s="171"/>
      <c r="E26" s="171"/>
      <c r="F26" s="171"/>
      <c r="G26" s="171"/>
      <c r="H26" s="171"/>
      <c r="I26" s="171"/>
      <c r="J26" s="171"/>
    </row>
    <row r="27" spans="1:10">
      <c r="A27" s="1" t="s">
        <v>26</v>
      </c>
      <c r="B27" s="170" t="s">
        <v>183</v>
      </c>
      <c r="C27" s="171"/>
      <c r="D27" s="171"/>
      <c r="E27" s="171"/>
      <c r="F27" s="171"/>
      <c r="G27" s="171"/>
      <c r="H27" s="171"/>
      <c r="I27" s="171"/>
      <c r="J27" s="171"/>
    </row>
    <row r="28" spans="1:10">
      <c r="A28" s="1" t="s">
        <v>27</v>
      </c>
      <c r="B28" s="170" t="s">
        <v>184</v>
      </c>
      <c r="C28" s="171"/>
      <c r="D28" s="171"/>
      <c r="E28" s="171"/>
      <c r="F28" s="171"/>
      <c r="G28" s="171"/>
      <c r="H28" s="171"/>
      <c r="I28" s="171"/>
      <c r="J28" s="171"/>
    </row>
    <row r="29" spans="1:10">
      <c r="A29" s="1" t="s">
        <v>28</v>
      </c>
      <c r="B29" s="170" t="s">
        <v>185</v>
      </c>
      <c r="C29" s="171"/>
      <c r="D29" s="171"/>
      <c r="E29" s="171"/>
      <c r="F29" s="171"/>
      <c r="G29" s="171"/>
      <c r="H29" s="171"/>
      <c r="I29" s="171"/>
      <c r="J29" s="171"/>
    </row>
    <row r="30" spans="1:10" ht="13.25" customHeight="1">
      <c r="A30" s="1" t="s">
        <v>29</v>
      </c>
      <c r="B30" s="170" t="s">
        <v>186</v>
      </c>
      <c r="C30" s="171"/>
      <c r="D30" s="171"/>
      <c r="E30" s="171"/>
      <c r="F30" s="171"/>
      <c r="G30" s="171"/>
      <c r="H30" s="171"/>
      <c r="I30" s="171"/>
      <c r="J30" s="171"/>
    </row>
    <row r="31" spans="1:10">
      <c r="A31" s="1" t="s">
        <v>93</v>
      </c>
      <c r="B31" s="170" t="s">
        <v>188</v>
      </c>
      <c r="C31" s="171"/>
      <c r="D31" s="171"/>
      <c r="E31" s="171"/>
      <c r="F31" s="171"/>
      <c r="G31" s="171"/>
      <c r="H31" s="171"/>
      <c r="I31" s="171"/>
      <c r="J31" s="171"/>
    </row>
    <row r="32" spans="1:10">
      <c r="A32" s="1" t="s">
        <v>129</v>
      </c>
      <c r="B32" s="170" t="s">
        <v>187</v>
      </c>
      <c r="C32" s="171"/>
      <c r="D32" s="171"/>
      <c r="E32" s="171"/>
      <c r="F32" s="171"/>
      <c r="G32" s="171"/>
      <c r="H32" s="171"/>
      <c r="I32" s="171"/>
      <c r="J32" s="171"/>
    </row>
    <row r="33" spans="1:11">
      <c r="A33" s="1"/>
      <c r="B33" s="170"/>
      <c r="C33" s="170"/>
      <c r="D33" s="170"/>
      <c r="E33" s="170"/>
      <c r="F33" s="170"/>
      <c r="G33" s="170"/>
      <c r="H33" s="170"/>
      <c r="I33" s="170"/>
      <c r="J33" s="170"/>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2</v>
      </c>
      <c r="G37" s="1"/>
      <c r="H37" s="1" t="s">
        <v>33</v>
      </c>
      <c r="I37" s="1"/>
      <c r="J37" s="18">
        <f>E37</f>
        <v>2</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0.11320754716981132</v>
      </c>
      <c r="G40" s="1"/>
      <c r="H40" s="1" t="s">
        <v>20</v>
      </c>
      <c r="I40" s="1"/>
      <c r="J40" s="18">
        <f>J37/112*12</f>
        <v>0.21428571428571427</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900-000000000000}">
      <formula1>#REF!</formula1>
    </dataValidation>
  </dataValidations>
  <pageMargins left="0.7" right="0.7" top="0.75" bottom="0.75" header="0.3" footer="0.3"/>
  <pageSetup paperSize="9" orientation="portrait" verticalDpi="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D4E5DD"/>
  </sheetPr>
  <dimension ref="A4:K47"/>
  <sheetViews>
    <sheetView showGridLines="0" topLeftCell="A1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169</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156</v>
      </c>
      <c r="C13" s="167"/>
      <c r="D13" s="167">
        <v>1</v>
      </c>
      <c r="E13" s="167"/>
      <c r="F13" s="5" t="e">
        <f>VLOOKUP(B13,#REF!,2,0)</f>
        <v>#REF!</v>
      </c>
      <c r="G13" s="6" t="e">
        <f>VLOOKUP(B13,#REF!,3,0)</f>
        <v>#REF!</v>
      </c>
      <c r="H13" s="7" t="e">
        <f>G13*D13</f>
        <v>#REF!</v>
      </c>
    </row>
    <row r="14" spans="1:10" ht="16">
      <c r="B14" s="167" t="s">
        <v>10</v>
      </c>
      <c r="C14" s="167"/>
      <c r="D14" s="167">
        <v>0.02</v>
      </c>
      <c r="E14" s="167"/>
      <c r="F14" s="5" t="e">
        <f>VLOOKUP(B14,#REF!,2,0)</f>
        <v>#REF!</v>
      </c>
      <c r="G14" s="6" t="e">
        <f>VLOOKUP(B14,#REF!,3,0)</f>
        <v>#REF!</v>
      </c>
      <c r="H14" s="7" t="e">
        <f t="shared" ref="H14:H22" si="0">G14*D14</f>
        <v>#REF!</v>
      </c>
    </row>
    <row r="15" spans="1:10" ht="16">
      <c r="B15" s="167" t="s">
        <v>57</v>
      </c>
      <c r="C15" s="167"/>
      <c r="D15" s="167">
        <v>2E-3</v>
      </c>
      <c r="E15" s="167"/>
      <c r="F15" s="5" t="e">
        <f>VLOOKUP(B15,#REF!,2,0)</f>
        <v>#REF!</v>
      </c>
      <c r="G15" s="6" t="e">
        <f>VLOOKUP(B15,#REF!,3,0)</f>
        <v>#REF!</v>
      </c>
      <c r="H15" s="7" t="e">
        <f t="shared" si="0"/>
        <v>#REF!</v>
      </c>
    </row>
    <row r="16" spans="1:10" ht="16">
      <c r="B16" s="167" t="s">
        <v>170</v>
      </c>
      <c r="C16" s="167"/>
      <c r="D16" s="167">
        <v>0.03</v>
      </c>
      <c r="E16" s="167"/>
      <c r="F16" s="5" t="e">
        <f>VLOOKUP(B16,#REF!,2,0)</f>
        <v>#REF!</v>
      </c>
      <c r="G16" s="6" t="e">
        <f>VLOOKUP(B16,#REF!,3,0)</f>
        <v>#REF!</v>
      </c>
      <c r="H16" s="7" t="e">
        <f t="shared" si="0"/>
        <v>#REF!</v>
      </c>
    </row>
    <row r="17" spans="1:10" ht="16">
      <c r="B17" s="167" t="s">
        <v>9</v>
      </c>
      <c r="C17" s="167"/>
      <c r="D17" s="167">
        <v>1E-3</v>
      </c>
      <c r="E17" s="167"/>
      <c r="F17" s="5" t="e">
        <f>VLOOKUP(B17,#REF!,2,0)</f>
        <v>#REF!</v>
      </c>
      <c r="G17" s="6" t="e">
        <f>VLOOKUP(B17,#REF!,3,0)</f>
        <v>#REF!</v>
      </c>
      <c r="H17" s="7" t="e">
        <f t="shared" si="0"/>
        <v>#REF!</v>
      </c>
    </row>
    <row r="18" spans="1:10" ht="16">
      <c r="B18" s="167" t="s">
        <v>171</v>
      </c>
      <c r="C18" s="167"/>
      <c r="D18" s="167">
        <v>1.4999999999999999E-2</v>
      </c>
      <c r="E18" s="167"/>
      <c r="F18" s="5" t="e">
        <f>VLOOKUP(B18,#REF!,2,0)</f>
        <v>#REF!</v>
      </c>
      <c r="G18" s="6" t="e">
        <f>VLOOKUP(B18,#REF!,3,0)</f>
        <v>#REF!</v>
      </c>
      <c r="H18" s="7" t="e">
        <f t="shared" si="0"/>
        <v>#REF!</v>
      </c>
    </row>
    <row r="19" spans="1:10" ht="16">
      <c r="B19" s="167" t="s">
        <v>136</v>
      </c>
      <c r="C19" s="167"/>
      <c r="D19" s="167"/>
      <c r="E19" s="167"/>
      <c r="F19" s="5" t="e">
        <f>VLOOKUP(B19,#REF!,2,0)</f>
        <v>#REF!</v>
      </c>
      <c r="G19" s="6" t="e">
        <f>VLOOKUP(B19,#REF!,3,0)</f>
        <v>#REF!</v>
      </c>
      <c r="H19" s="7" t="e">
        <f t="shared" si="0"/>
        <v>#REF!</v>
      </c>
    </row>
    <row r="20" spans="1:10" ht="16">
      <c r="B20" s="167" t="s">
        <v>136</v>
      </c>
      <c r="C20" s="167"/>
      <c r="D20" s="167">
        <v>0</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162</v>
      </c>
      <c r="C25" s="171"/>
      <c r="D25" s="171"/>
      <c r="E25" s="171"/>
      <c r="F25" s="171"/>
      <c r="G25" s="171"/>
      <c r="H25" s="171"/>
      <c r="I25" s="171"/>
      <c r="J25" s="171"/>
    </row>
    <row r="26" spans="1:10">
      <c r="A26" s="1" t="s">
        <v>25</v>
      </c>
      <c r="B26" s="170" t="s">
        <v>172</v>
      </c>
      <c r="C26" s="171"/>
      <c r="D26" s="171"/>
      <c r="E26" s="171"/>
      <c r="F26" s="171"/>
      <c r="G26" s="171"/>
      <c r="H26" s="171"/>
      <c r="I26" s="171"/>
      <c r="J26" s="171"/>
    </row>
    <row r="27" spans="1:10">
      <c r="A27" s="1" t="s">
        <v>26</v>
      </c>
      <c r="B27" s="170" t="s">
        <v>173</v>
      </c>
      <c r="C27" s="171"/>
      <c r="D27" s="171"/>
      <c r="E27" s="171"/>
      <c r="F27" s="171"/>
      <c r="G27" s="171"/>
      <c r="H27" s="171"/>
      <c r="I27" s="171"/>
      <c r="J27" s="171"/>
    </row>
    <row r="28" spans="1:10">
      <c r="A28" s="1" t="s">
        <v>27</v>
      </c>
      <c r="B28" s="170" t="s">
        <v>174</v>
      </c>
      <c r="C28" s="171"/>
      <c r="D28" s="171"/>
      <c r="E28" s="171"/>
      <c r="F28" s="171"/>
      <c r="G28" s="171"/>
      <c r="H28" s="171"/>
      <c r="I28" s="171"/>
      <c r="J28" s="171"/>
    </row>
    <row r="29" spans="1:10">
      <c r="A29" s="1" t="s">
        <v>28</v>
      </c>
      <c r="B29" s="170" t="s">
        <v>175</v>
      </c>
      <c r="C29" s="171"/>
      <c r="D29" s="171"/>
      <c r="E29" s="171"/>
      <c r="F29" s="171"/>
      <c r="G29" s="171"/>
      <c r="H29" s="171"/>
      <c r="I29" s="171"/>
      <c r="J29" s="171"/>
    </row>
    <row r="30" spans="1:10" ht="13.25" customHeight="1">
      <c r="A30" s="1" t="s">
        <v>29</v>
      </c>
      <c r="B30" s="170" t="s">
        <v>176</v>
      </c>
      <c r="C30" s="171"/>
      <c r="D30" s="171"/>
      <c r="E30" s="171"/>
      <c r="F30" s="171"/>
      <c r="G30" s="171"/>
      <c r="H30" s="171"/>
      <c r="I30" s="171"/>
      <c r="J30" s="171"/>
    </row>
    <row r="31" spans="1:10">
      <c r="A31" s="1" t="s">
        <v>93</v>
      </c>
      <c r="B31" s="170" t="s">
        <v>177</v>
      </c>
      <c r="C31" s="171"/>
      <c r="D31" s="171"/>
      <c r="E31" s="171"/>
      <c r="F31" s="171"/>
      <c r="G31" s="171"/>
      <c r="H31" s="171"/>
      <c r="I31" s="171"/>
      <c r="J31" s="171"/>
    </row>
    <row r="32" spans="1:10">
      <c r="A32" s="1" t="s">
        <v>129</v>
      </c>
      <c r="B32" s="170" t="s">
        <v>178</v>
      </c>
      <c r="C32" s="171"/>
      <c r="D32" s="171"/>
      <c r="E32" s="171"/>
      <c r="F32" s="171"/>
      <c r="G32" s="171"/>
      <c r="H32" s="171"/>
      <c r="I32" s="171"/>
      <c r="J32" s="171"/>
    </row>
    <row r="33" spans="1:11">
      <c r="A33" s="1" t="s">
        <v>179</v>
      </c>
      <c r="B33" s="170" t="s">
        <v>152</v>
      </c>
      <c r="C33" s="170"/>
      <c r="D33" s="170"/>
      <c r="E33" s="170"/>
      <c r="F33" s="170"/>
      <c r="G33" s="170"/>
      <c r="H33" s="170"/>
      <c r="I33" s="170"/>
      <c r="J33" s="170"/>
    </row>
    <row r="35" spans="1:11" ht="15">
      <c r="A35" s="172" t="s">
        <v>30</v>
      </c>
      <c r="B35" s="172"/>
      <c r="C35" s="172"/>
      <c r="D35" s="172"/>
      <c r="E35" s="172"/>
      <c r="F35" s="8"/>
      <c r="G35" s="172" t="s">
        <v>31</v>
      </c>
      <c r="H35" s="172"/>
      <c r="I35" s="172"/>
      <c r="J35" s="172"/>
    </row>
    <row r="36" spans="1:11" ht="15">
      <c r="G36" s="8"/>
      <c r="H36" s="8"/>
      <c r="I36" s="8"/>
      <c r="J36" s="8"/>
      <c r="K36" s="8"/>
    </row>
    <row r="37" spans="1:11">
      <c r="B37" s="1" t="s">
        <v>33</v>
      </c>
      <c r="E37" s="14">
        <v>1.65</v>
      </c>
      <c r="G37" s="1"/>
      <c r="H37" s="1" t="s">
        <v>33</v>
      </c>
      <c r="I37" s="1"/>
      <c r="J37" s="18">
        <f>E37</f>
        <v>1.65</v>
      </c>
    </row>
    <row r="38" spans="1:11">
      <c r="B38" s="1" t="s">
        <v>65</v>
      </c>
      <c r="E38" s="16" t="e">
        <f>SUM($H$13:$H$22)</f>
        <v>#REF!</v>
      </c>
      <c r="G38" s="1"/>
      <c r="H38" s="1" t="s">
        <v>65</v>
      </c>
      <c r="I38" s="1"/>
      <c r="J38" s="16" t="e">
        <f>SUM($H$13:$H$22)</f>
        <v>#REF!</v>
      </c>
    </row>
    <row r="39" spans="1:11" s="11" customFormat="1">
      <c r="B39" s="12" t="s">
        <v>32</v>
      </c>
      <c r="E39" s="17" t="e">
        <f>E38/(E37-E40)</f>
        <v>#REF!</v>
      </c>
      <c r="F39"/>
      <c r="G39" s="12"/>
      <c r="H39" s="12" t="s">
        <v>32</v>
      </c>
      <c r="I39" s="12"/>
      <c r="J39" s="17" t="e">
        <f>+J38/(J37-J40)</f>
        <v>#REF!</v>
      </c>
    </row>
    <row r="40" spans="1:11">
      <c r="B40" s="1" t="s">
        <v>20</v>
      </c>
      <c r="E40" s="18">
        <f>E37/106*6</f>
        <v>9.3396226415094347E-2</v>
      </c>
      <c r="G40" s="1"/>
      <c r="H40" s="1" t="s">
        <v>20</v>
      </c>
      <c r="I40" s="1"/>
      <c r="J40" s="18">
        <f>J37/112*12</f>
        <v>0.17678571428571427</v>
      </c>
    </row>
    <row r="41" spans="1:11">
      <c r="B41" s="1" t="s">
        <v>85</v>
      </c>
      <c r="E41" s="16" t="e">
        <f>E37-E38-E40</f>
        <v>#REF!</v>
      </c>
      <c r="G41" s="1"/>
      <c r="H41" s="1" t="s">
        <v>85</v>
      </c>
      <c r="I41" s="1"/>
      <c r="J41" s="15"/>
    </row>
    <row r="42" spans="1:11">
      <c r="B42" s="1"/>
      <c r="E42" s="9"/>
      <c r="G42" s="1"/>
      <c r="H42" s="1"/>
      <c r="I42" s="1"/>
      <c r="J42" s="10"/>
    </row>
    <row r="43" spans="1:11">
      <c r="B43" s="1" t="s">
        <v>34</v>
      </c>
      <c r="E43" s="19">
        <v>6</v>
      </c>
      <c r="G43" s="1"/>
      <c r="H43" s="1" t="s">
        <v>35</v>
      </c>
      <c r="I43" s="1"/>
      <c r="J43" s="19">
        <v>12</v>
      </c>
    </row>
    <row r="47" spans="1:11">
      <c r="B47" s="13" t="s">
        <v>36</v>
      </c>
    </row>
  </sheetData>
  <mergeCells count="35">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32:J32"/>
    <mergeCell ref="A35:E35"/>
    <mergeCell ref="G35:J35"/>
    <mergeCell ref="B33:J33"/>
    <mergeCell ref="B26:J26"/>
    <mergeCell ref="B27:J27"/>
    <mergeCell ref="B28:J28"/>
    <mergeCell ref="B29:J29"/>
    <mergeCell ref="B30:J30"/>
    <mergeCell ref="B31:J31"/>
  </mergeCells>
  <dataValidations count="1">
    <dataValidation type="list" allowBlank="1" showInputMessage="1" showErrorMessage="1" sqref="B13:C22" xr:uid="{00000000-0002-0000-0A00-000000000000}">
      <formula1>#REF!</formula1>
    </dataValidation>
  </dataValidations>
  <pageMargins left="0.7" right="0.7" top="0.75" bottom="0.75" header="0.3" footer="0.3"/>
  <pageSetup paperSize="9" orientation="portrait" verticalDpi="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D4E5DD"/>
  </sheetPr>
  <dimension ref="A4:K46"/>
  <sheetViews>
    <sheetView showGridLines="0" topLeftCell="A29"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160</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156</v>
      </c>
      <c r="C13" s="167"/>
      <c r="D13" s="167">
        <v>1</v>
      </c>
      <c r="E13" s="167"/>
      <c r="F13" s="5" t="e">
        <f>VLOOKUP(B13,#REF!,2,0)</f>
        <v>#REF!</v>
      </c>
      <c r="G13" s="6" t="e">
        <f>VLOOKUP(B13,#REF!,3,0)</f>
        <v>#REF!</v>
      </c>
      <c r="H13" s="7" t="e">
        <f>G13*D13</f>
        <v>#REF!</v>
      </c>
    </row>
    <row r="14" spans="1:10" ht="16">
      <c r="B14" s="167" t="s">
        <v>59</v>
      </c>
      <c r="C14" s="167"/>
      <c r="D14" s="167">
        <v>1.2E-2</v>
      </c>
      <c r="E14" s="167"/>
      <c r="F14" s="5" t="e">
        <f>VLOOKUP(B14,#REF!,2,0)</f>
        <v>#REF!</v>
      </c>
      <c r="G14" s="6" t="e">
        <f>VLOOKUP(B14,#REF!,3,0)</f>
        <v>#REF!</v>
      </c>
      <c r="H14" s="7" t="e">
        <f t="shared" ref="H14:H22" si="0">G14*D14</f>
        <v>#REF!</v>
      </c>
    </row>
    <row r="15" spans="1:10" ht="16">
      <c r="B15" s="167" t="s">
        <v>106</v>
      </c>
      <c r="C15" s="167"/>
      <c r="D15" s="167">
        <v>5.0000000000000001E-3</v>
      </c>
      <c r="E15" s="167"/>
      <c r="F15" s="5" t="e">
        <f>VLOOKUP(B15,#REF!,2,0)</f>
        <v>#REF!</v>
      </c>
      <c r="G15" s="6" t="e">
        <f>VLOOKUP(B15,#REF!,3,0)</f>
        <v>#REF!</v>
      </c>
      <c r="H15" s="7" t="e">
        <f t="shared" si="0"/>
        <v>#REF!</v>
      </c>
    </row>
    <row r="16" spans="1:10" ht="16">
      <c r="B16" s="167" t="s">
        <v>55</v>
      </c>
      <c r="C16" s="167"/>
      <c r="D16" s="167">
        <v>3.0000000000000001E-3</v>
      </c>
      <c r="E16" s="167"/>
      <c r="F16" s="5" t="e">
        <f>VLOOKUP(B16,#REF!,2,0)</f>
        <v>#REF!</v>
      </c>
      <c r="G16" s="6" t="e">
        <f>VLOOKUP(B16,#REF!,3,0)</f>
        <v>#REF!</v>
      </c>
      <c r="H16" s="7" t="e">
        <f t="shared" si="0"/>
        <v>#REF!</v>
      </c>
    </row>
    <row r="17" spans="1:10" ht="16">
      <c r="B17" s="167" t="s">
        <v>168</v>
      </c>
      <c r="C17" s="167"/>
      <c r="D17" s="167">
        <v>3.0000000000000001E-3</v>
      </c>
      <c r="E17" s="167"/>
      <c r="F17" s="5" t="e">
        <f>VLOOKUP(B17,#REF!,2,0)</f>
        <v>#REF!</v>
      </c>
      <c r="G17" s="6" t="e">
        <f>VLOOKUP(B17,#REF!,3,0)</f>
        <v>#REF!</v>
      </c>
      <c r="H17" s="7" t="e">
        <f t="shared" si="0"/>
        <v>#REF!</v>
      </c>
    </row>
    <row r="18" spans="1:10" ht="16">
      <c r="B18" s="167" t="s">
        <v>167</v>
      </c>
      <c r="C18" s="167"/>
      <c r="D18" s="167">
        <v>1E-3</v>
      </c>
      <c r="E18" s="167"/>
      <c r="F18" s="5" t="e">
        <f>VLOOKUP(B18,#REF!,2,0)</f>
        <v>#REF!</v>
      </c>
      <c r="G18" s="6" t="e">
        <f>VLOOKUP(B18,#REF!,3,0)</f>
        <v>#REF!</v>
      </c>
      <c r="H18" s="7" t="e">
        <f t="shared" si="0"/>
        <v>#REF!</v>
      </c>
    </row>
    <row r="19" spans="1:10" ht="16">
      <c r="B19" s="167" t="s">
        <v>136</v>
      </c>
      <c r="C19" s="167"/>
      <c r="D19" s="167"/>
      <c r="E19" s="167"/>
      <c r="F19" s="5" t="e">
        <f>VLOOKUP(B19,#REF!,2,0)</f>
        <v>#REF!</v>
      </c>
      <c r="G19" s="6" t="e">
        <f>VLOOKUP(B19,#REF!,3,0)</f>
        <v>#REF!</v>
      </c>
      <c r="H19" s="7" t="e">
        <f t="shared" si="0"/>
        <v>#REF!</v>
      </c>
    </row>
    <row r="20" spans="1:10" ht="16">
      <c r="B20" s="167" t="s">
        <v>136</v>
      </c>
      <c r="C20" s="167"/>
      <c r="D20" s="167">
        <v>0</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162</v>
      </c>
      <c r="C25" s="171"/>
      <c r="D25" s="171"/>
      <c r="E25" s="171"/>
      <c r="F25" s="171"/>
      <c r="G25" s="171"/>
      <c r="H25" s="171"/>
      <c r="I25" s="171"/>
      <c r="J25" s="171"/>
    </row>
    <row r="26" spans="1:10" ht="13.25" customHeight="1">
      <c r="A26" s="1" t="s">
        <v>25</v>
      </c>
      <c r="B26" s="170" t="s">
        <v>163</v>
      </c>
      <c r="C26" s="171"/>
      <c r="D26" s="171"/>
      <c r="E26" s="171"/>
      <c r="F26" s="171"/>
      <c r="G26" s="171"/>
      <c r="H26" s="171"/>
      <c r="I26" s="171"/>
      <c r="J26" s="171"/>
    </row>
    <row r="27" spans="1:10">
      <c r="A27" s="1" t="s">
        <v>26</v>
      </c>
      <c r="B27" s="170" t="s">
        <v>161</v>
      </c>
      <c r="C27" s="171"/>
      <c r="D27" s="171"/>
      <c r="E27" s="171"/>
      <c r="F27" s="171"/>
      <c r="G27" s="171"/>
      <c r="H27" s="171"/>
      <c r="I27" s="171"/>
      <c r="J27" s="171"/>
    </row>
    <row r="28" spans="1:10">
      <c r="A28" s="1" t="s">
        <v>27</v>
      </c>
      <c r="B28" s="170" t="s">
        <v>164</v>
      </c>
      <c r="C28" s="171"/>
      <c r="D28" s="171"/>
      <c r="E28" s="171"/>
      <c r="F28" s="171"/>
      <c r="G28" s="171"/>
      <c r="H28" s="171"/>
      <c r="I28" s="171"/>
      <c r="J28" s="171"/>
    </row>
    <row r="29" spans="1:10">
      <c r="A29" s="1" t="s">
        <v>28</v>
      </c>
      <c r="B29" s="170" t="s">
        <v>165</v>
      </c>
      <c r="C29" s="171"/>
      <c r="D29" s="171"/>
      <c r="E29" s="171"/>
      <c r="F29" s="171"/>
      <c r="G29" s="171"/>
      <c r="H29" s="171"/>
      <c r="I29" s="171"/>
      <c r="J29" s="171"/>
    </row>
    <row r="30" spans="1:10" ht="13.25" customHeight="1">
      <c r="A30" s="1" t="s">
        <v>29</v>
      </c>
      <c r="B30" s="170" t="s">
        <v>166</v>
      </c>
      <c r="C30" s="171"/>
      <c r="D30" s="171"/>
      <c r="E30" s="171"/>
      <c r="F30" s="171"/>
      <c r="G30" s="171"/>
      <c r="H30" s="171"/>
      <c r="I30" s="171"/>
      <c r="J30" s="171"/>
    </row>
    <row r="31" spans="1:10">
      <c r="A31" s="1" t="s">
        <v>93</v>
      </c>
      <c r="B31" s="170" t="s">
        <v>152</v>
      </c>
      <c r="C31" s="171"/>
      <c r="D31" s="171"/>
      <c r="E31" s="171"/>
      <c r="F31" s="171"/>
      <c r="G31" s="171"/>
      <c r="H31" s="171"/>
      <c r="I31" s="171"/>
      <c r="J31" s="171"/>
    </row>
    <row r="32" spans="1:10">
      <c r="A32" s="1"/>
      <c r="B32" s="170"/>
      <c r="C32" s="171"/>
      <c r="D32" s="171"/>
      <c r="E32" s="171"/>
      <c r="F32" s="171"/>
      <c r="G32" s="171"/>
      <c r="H32" s="171"/>
      <c r="I32" s="171"/>
      <c r="J32" s="171"/>
    </row>
    <row r="34" spans="1:11" ht="15">
      <c r="A34" s="172" t="s">
        <v>30</v>
      </c>
      <c r="B34" s="172"/>
      <c r="C34" s="172"/>
      <c r="D34" s="172"/>
      <c r="E34" s="172"/>
      <c r="F34" s="8"/>
      <c r="G34" s="172" t="s">
        <v>31</v>
      </c>
      <c r="H34" s="172"/>
      <c r="I34" s="172"/>
      <c r="J34" s="172"/>
    </row>
    <row r="35" spans="1:11" ht="15">
      <c r="G35" s="8"/>
      <c r="H35" s="8"/>
      <c r="I35" s="8"/>
      <c r="J35" s="8"/>
      <c r="K35" s="8"/>
    </row>
    <row r="36" spans="1:11">
      <c r="B36" s="1" t="s">
        <v>33</v>
      </c>
      <c r="E36" s="14">
        <v>1.65</v>
      </c>
      <c r="G36" s="1"/>
      <c r="H36" s="1" t="s">
        <v>33</v>
      </c>
      <c r="I36" s="1"/>
      <c r="J36" s="18">
        <f>E36</f>
        <v>1.65</v>
      </c>
    </row>
    <row r="37" spans="1:11">
      <c r="B37" s="1" t="s">
        <v>65</v>
      </c>
      <c r="E37" s="16" t="e">
        <f>SUM($H$13:$H$22)</f>
        <v>#REF!</v>
      </c>
      <c r="G37" s="1"/>
      <c r="H37" s="1" t="s">
        <v>65</v>
      </c>
      <c r="I37" s="1"/>
      <c r="J37" s="16" t="e">
        <f>SUM($H$13:$H$22)</f>
        <v>#REF!</v>
      </c>
    </row>
    <row r="38" spans="1:11" s="11" customFormat="1">
      <c r="B38" s="12" t="s">
        <v>32</v>
      </c>
      <c r="E38" s="17" t="e">
        <f>E37/(E36-E39)</f>
        <v>#REF!</v>
      </c>
      <c r="F38"/>
      <c r="G38" s="12"/>
      <c r="H38" s="12" t="s">
        <v>32</v>
      </c>
      <c r="I38" s="12"/>
      <c r="J38" s="17" t="e">
        <f>+J37/(J36-J39)</f>
        <v>#REF!</v>
      </c>
    </row>
    <row r="39" spans="1:11">
      <c r="B39" s="1" t="s">
        <v>20</v>
      </c>
      <c r="E39" s="18">
        <f>E36/106*6</f>
        <v>9.3396226415094347E-2</v>
      </c>
      <c r="G39" s="1"/>
      <c r="H39" s="1" t="s">
        <v>20</v>
      </c>
      <c r="I39" s="1"/>
      <c r="J39" s="18">
        <f>J36/112*12</f>
        <v>0.17678571428571427</v>
      </c>
    </row>
    <row r="40" spans="1:11">
      <c r="B40" s="1" t="s">
        <v>85</v>
      </c>
      <c r="E40" s="16" t="e">
        <f>E36-E37-E39</f>
        <v>#REF!</v>
      </c>
      <c r="G40" s="1"/>
      <c r="H40" s="1" t="s">
        <v>85</v>
      </c>
      <c r="I40" s="1"/>
      <c r="J40" s="15"/>
    </row>
    <row r="41" spans="1:11">
      <c r="B41" s="1"/>
      <c r="E41" s="9"/>
      <c r="G41" s="1"/>
      <c r="H41" s="1"/>
      <c r="I41" s="1"/>
      <c r="J41" s="10"/>
    </row>
    <row r="42" spans="1:11">
      <c r="B42" s="1" t="s">
        <v>34</v>
      </c>
      <c r="E42" s="19">
        <v>6</v>
      </c>
      <c r="G42" s="1"/>
      <c r="H42" s="1" t="s">
        <v>35</v>
      </c>
      <c r="I42" s="1"/>
      <c r="J42" s="19">
        <v>12</v>
      </c>
    </row>
    <row r="46" spans="1:11">
      <c r="B46" s="13" t="s">
        <v>36</v>
      </c>
    </row>
  </sheetData>
  <mergeCells count="34">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32:J32"/>
    <mergeCell ref="A34:E34"/>
    <mergeCell ref="G34:J34"/>
    <mergeCell ref="B26:J26"/>
    <mergeCell ref="B27:J27"/>
    <mergeCell ref="B28:J28"/>
    <mergeCell ref="B29:J29"/>
    <mergeCell ref="B30:J30"/>
    <mergeCell ref="B31:J31"/>
  </mergeCells>
  <dataValidations count="1">
    <dataValidation type="list" allowBlank="1" showInputMessage="1" showErrorMessage="1" sqref="B13:C22" xr:uid="{00000000-0002-0000-0B00-000000000000}">
      <formula1>#REF!</formula1>
    </dataValidation>
  </dataValidations>
  <pageMargins left="0.7" right="0.7" top="0.75" bottom="0.75" header="0.3" footer="0.3"/>
  <pageSetup paperSize="9" orientation="portrait" verticalDpi="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D4E5DD"/>
  </sheetPr>
  <dimension ref="A4:K46"/>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147</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156</v>
      </c>
      <c r="C13" s="167"/>
      <c r="D13" s="167">
        <v>1</v>
      </c>
      <c r="E13" s="167"/>
      <c r="F13" s="5" t="e">
        <f>VLOOKUP(B13,#REF!,2,0)</f>
        <v>#REF!</v>
      </c>
      <c r="G13" s="6" t="e">
        <f>VLOOKUP(B13,#REF!,3,0)</f>
        <v>#REF!</v>
      </c>
      <c r="H13" s="7" t="e">
        <f>G13*D13</f>
        <v>#REF!</v>
      </c>
    </row>
    <row r="14" spans="1:10" ht="16">
      <c r="B14" s="167" t="s">
        <v>157</v>
      </c>
      <c r="C14" s="167"/>
      <c r="D14" s="167">
        <v>2.5000000000000001E-2</v>
      </c>
      <c r="E14" s="167"/>
      <c r="F14" s="5" t="e">
        <f>VLOOKUP(B14,#REF!,2,0)</f>
        <v>#REF!</v>
      </c>
      <c r="G14" s="6" t="e">
        <f>VLOOKUP(B14,#REF!,3,0)</f>
        <v>#REF!</v>
      </c>
      <c r="H14" s="7" t="e">
        <f t="shared" ref="H14:H22" si="0">G14*D14</f>
        <v>#REF!</v>
      </c>
    </row>
    <row r="15" spans="1:10" ht="16">
      <c r="B15" s="167" t="s">
        <v>158</v>
      </c>
      <c r="C15" s="167"/>
      <c r="D15" s="167">
        <v>1.4999999999999999E-2</v>
      </c>
      <c r="E15" s="167"/>
      <c r="F15" s="5" t="e">
        <f>VLOOKUP(B15,#REF!,2,0)</f>
        <v>#REF!</v>
      </c>
      <c r="G15" s="6" t="e">
        <f>VLOOKUP(B15,#REF!,3,0)</f>
        <v>#REF!</v>
      </c>
      <c r="H15" s="7" t="e">
        <f t="shared" si="0"/>
        <v>#REF!</v>
      </c>
    </row>
    <row r="16" spans="1:10" ht="16">
      <c r="B16" s="167" t="s">
        <v>159</v>
      </c>
      <c r="C16" s="167"/>
      <c r="D16" s="167">
        <v>0.02</v>
      </c>
      <c r="E16" s="167"/>
      <c r="F16" s="5" t="e">
        <f>VLOOKUP(B16,#REF!,2,0)</f>
        <v>#REF!</v>
      </c>
      <c r="G16" s="6" t="e">
        <f>VLOOKUP(B16,#REF!,3,0)</f>
        <v>#REF!</v>
      </c>
      <c r="H16" s="7" t="e">
        <f t="shared" si="0"/>
        <v>#REF!</v>
      </c>
    </row>
    <row r="17" spans="1:10" ht="16">
      <c r="B17" s="167" t="s">
        <v>104</v>
      </c>
      <c r="C17" s="167"/>
      <c r="D17" s="167">
        <v>1E-3</v>
      </c>
      <c r="E17" s="167"/>
      <c r="F17" s="5" t="e">
        <f>VLOOKUP(B17,#REF!,2,0)</f>
        <v>#REF!</v>
      </c>
      <c r="G17" s="6" t="e">
        <f>VLOOKUP(B17,#REF!,3,0)</f>
        <v>#REF!</v>
      </c>
      <c r="H17" s="7" t="e">
        <f t="shared" si="0"/>
        <v>#REF!</v>
      </c>
    </row>
    <row r="18" spans="1:10" ht="16">
      <c r="B18" s="167" t="s">
        <v>136</v>
      </c>
      <c r="C18" s="167"/>
      <c r="D18" s="167"/>
      <c r="E18" s="167"/>
      <c r="F18" s="5" t="e">
        <f>VLOOKUP(B18,#REF!,2,0)</f>
        <v>#REF!</v>
      </c>
      <c r="G18" s="6" t="e">
        <f>VLOOKUP(B18,#REF!,3,0)</f>
        <v>#REF!</v>
      </c>
      <c r="H18" s="7" t="e">
        <f t="shared" si="0"/>
        <v>#REF!</v>
      </c>
    </row>
    <row r="19" spans="1:10" ht="16">
      <c r="B19" s="167" t="s">
        <v>136</v>
      </c>
      <c r="C19" s="167"/>
      <c r="D19" s="167"/>
      <c r="E19" s="167"/>
      <c r="F19" s="5" t="e">
        <f>VLOOKUP(B19,#REF!,2,0)</f>
        <v>#REF!</v>
      </c>
      <c r="G19" s="6" t="e">
        <f>VLOOKUP(B19,#REF!,3,0)</f>
        <v>#REF!</v>
      </c>
      <c r="H19" s="7" t="e">
        <f t="shared" si="0"/>
        <v>#REF!</v>
      </c>
    </row>
    <row r="20" spans="1:10" ht="16">
      <c r="B20" s="167" t="s">
        <v>136</v>
      </c>
      <c r="C20" s="167"/>
      <c r="D20" s="167">
        <v>0</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148</v>
      </c>
      <c r="C25" s="171"/>
      <c r="D25" s="171"/>
      <c r="E25" s="171"/>
      <c r="F25" s="171"/>
      <c r="G25" s="171"/>
      <c r="H25" s="171"/>
      <c r="I25" s="171"/>
      <c r="J25" s="171"/>
    </row>
    <row r="26" spans="1:10">
      <c r="A26" s="1" t="s">
        <v>25</v>
      </c>
      <c r="B26" s="170" t="s">
        <v>149</v>
      </c>
      <c r="C26" s="171"/>
      <c r="D26" s="171"/>
      <c r="E26" s="171"/>
      <c r="F26" s="171"/>
      <c r="G26" s="171"/>
      <c r="H26" s="171"/>
      <c r="I26" s="171"/>
      <c r="J26" s="171"/>
    </row>
    <row r="27" spans="1:10">
      <c r="A27" s="1" t="s">
        <v>26</v>
      </c>
      <c r="B27" s="170" t="s">
        <v>150</v>
      </c>
      <c r="C27" s="171"/>
      <c r="D27" s="171"/>
      <c r="E27" s="171"/>
      <c r="F27" s="171"/>
      <c r="G27" s="171"/>
      <c r="H27" s="171"/>
      <c r="I27" s="171"/>
      <c r="J27" s="171"/>
    </row>
    <row r="28" spans="1:10">
      <c r="A28" s="1" t="s">
        <v>27</v>
      </c>
      <c r="B28" s="170" t="s">
        <v>151</v>
      </c>
      <c r="C28" s="171"/>
      <c r="D28" s="171"/>
      <c r="E28" s="171"/>
      <c r="F28" s="171"/>
      <c r="G28" s="171"/>
      <c r="H28" s="171"/>
      <c r="I28" s="171"/>
      <c r="J28" s="171"/>
    </row>
    <row r="29" spans="1:10">
      <c r="A29" s="1" t="s">
        <v>28</v>
      </c>
      <c r="B29" s="170" t="s">
        <v>154</v>
      </c>
      <c r="C29" s="171"/>
      <c r="D29" s="171"/>
      <c r="E29" s="171"/>
      <c r="F29" s="171"/>
      <c r="G29" s="171"/>
      <c r="H29" s="171"/>
      <c r="I29" s="171"/>
      <c r="J29" s="171"/>
    </row>
    <row r="30" spans="1:10" ht="13.25" customHeight="1">
      <c r="A30" s="1" t="s">
        <v>29</v>
      </c>
      <c r="B30" s="170" t="s">
        <v>155</v>
      </c>
      <c r="C30" s="171"/>
      <c r="D30" s="171"/>
      <c r="E30" s="171"/>
      <c r="F30" s="171"/>
      <c r="G30" s="171"/>
      <c r="H30" s="171"/>
      <c r="I30" s="171"/>
      <c r="J30" s="171"/>
    </row>
    <row r="31" spans="1:10">
      <c r="A31" s="1" t="s">
        <v>93</v>
      </c>
      <c r="B31" s="170" t="s">
        <v>153</v>
      </c>
      <c r="C31" s="171"/>
      <c r="D31" s="171"/>
      <c r="E31" s="171"/>
      <c r="F31" s="171"/>
      <c r="G31" s="171"/>
      <c r="H31" s="171"/>
      <c r="I31" s="171"/>
      <c r="J31" s="171"/>
    </row>
    <row r="32" spans="1:10">
      <c r="A32" s="1" t="s">
        <v>129</v>
      </c>
      <c r="B32" s="170" t="s">
        <v>152</v>
      </c>
      <c r="C32" s="171"/>
      <c r="D32" s="171"/>
      <c r="E32" s="171"/>
      <c r="F32" s="171"/>
      <c r="G32" s="171"/>
      <c r="H32" s="171"/>
      <c r="I32" s="171"/>
      <c r="J32" s="171"/>
    </row>
    <row r="34" spans="1:11" ht="15">
      <c r="A34" s="172" t="s">
        <v>30</v>
      </c>
      <c r="B34" s="172"/>
      <c r="C34" s="172"/>
      <c r="D34" s="172"/>
      <c r="E34" s="172"/>
      <c r="F34" s="8"/>
      <c r="G34" s="172" t="s">
        <v>31</v>
      </c>
      <c r="H34" s="172"/>
      <c r="I34" s="172"/>
      <c r="J34" s="172"/>
    </row>
    <row r="35" spans="1:11" ht="15">
      <c r="G35" s="8"/>
      <c r="H35" s="8"/>
      <c r="I35" s="8"/>
      <c r="J35" s="8"/>
      <c r="K35" s="8"/>
    </row>
    <row r="36" spans="1:11">
      <c r="B36" s="1" t="s">
        <v>33</v>
      </c>
      <c r="E36" s="14">
        <v>1.65</v>
      </c>
      <c r="G36" s="1"/>
      <c r="H36" s="1" t="s">
        <v>33</v>
      </c>
      <c r="I36" s="1"/>
      <c r="J36" s="18">
        <f>E36</f>
        <v>1.65</v>
      </c>
    </row>
    <row r="37" spans="1:11">
      <c r="B37" s="1" t="s">
        <v>65</v>
      </c>
      <c r="E37" s="16" t="e">
        <f>SUM($H$13:$H$22)</f>
        <v>#REF!</v>
      </c>
      <c r="G37" s="1"/>
      <c r="H37" s="1" t="s">
        <v>65</v>
      </c>
      <c r="I37" s="1"/>
      <c r="J37" s="16" t="e">
        <f>SUM($H$13:$H$22)</f>
        <v>#REF!</v>
      </c>
    </row>
    <row r="38" spans="1:11" s="11" customFormat="1">
      <c r="B38" s="12" t="s">
        <v>32</v>
      </c>
      <c r="E38" s="17" t="e">
        <f>E37/(E36-E39)</f>
        <v>#REF!</v>
      </c>
      <c r="F38"/>
      <c r="G38" s="12"/>
      <c r="H38" s="12" t="s">
        <v>32</v>
      </c>
      <c r="I38" s="12"/>
      <c r="J38" s="17" t="e">
        <f>+J37/(J36-J39)</f>
        <v>#REF!</v>
      </c>
    </row>
    <row r="39" spans="1:11">
      <c r="B39" s="1" t="s">
        <v>20</v>
      </c>
      <c r="E39" s="18">
        <f>E36/106*6</f>
        <v>9.3396226415094347E-2</v>
      </c>
      <c r="G39" s="1"/>
      <c r="H39" s="1" t="s">
        <v>20</v>
      </c>
      <c r="I39" s="1"/>
      <c r="J39" s="18">
        <f>J36/112*12</f>
        <v>0.17678571428571427</v>
      </c>
    </row>
    <row r="40" spans="1:11">
      <c r="B40" s="1" t="s">
        <v>85</v>
      </c>
      <c r="E40" s="16" t="e">
        <f>E36-E37-E39</f>
        <v>#REF!</v>
      </c>
      <c r="G40" s="1"/>
      <c r="H40" s="1" t="s">
        <v>85</v>
      </c>
      <c r="I40" s="1"/>
      <c r="J40" s="15"/>
    </row>
    <row r="41" spans="1:11">
      <c r="B41" s="1"/>
      <c r="E41" s="9"/>
      <c r="G41" s="1"/>
      <c r="H41" s="1"/>
      <c r="I41" s="1"/>
      <c r="J41" s="10"/>
    </row>
    <row r="42" spans="1:11">
      <c r="B42" s="1" t="s">
        <v>34</v>
      </c>
      <c r="E42" s="19">
        <v>6</v>
      </c>
      <c r="G42" s="1"/>
      <c r="H42" s="1" t="s">
        <v>35</v>
      </c>
      <c r="I42" s="1"/>
      <c r="J42" s="19">
        <v>12</v>
      </c>
    </row>
    <row r="46" spans="1:11">
      <c r="B46" s="13" t="s">
        <v>36</v>
      </c>
    </row>
  </sheetData>
  <mergeCells count="34">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32:J32"/>
    <mergeCell ref="A34:E34"/>
    <mergeCell ref="G34:J34"/>
    <mergeCell ref="B26:J26"/>
    <mergeCell ref="B27:J27"/>
    <mergeCell ref="B28:J28"/>
    <mergeCell ref="B29:J29"/>
    <mergeCell ref="B30:J30"/>
    <mergeCell ref="B31:J31"/>
  </mergeCells>
  <dataValidations count="1">
    <dataValidation type="list" allowBlank="1" showInputMessage="1" showErrorMessage="1" sqref="B13:C22" xr:uid="{00000000-0002-0000-0C00-000000000000}">
      <formula1>#REF!</formula1>
    </dataValidation>
  </dataValidations>
  <pageMargins left="0.7" right="0.7" top="0.75" bottom="0.75" header="0.3" footer="0.3"/>
  <pageSetup paperSize="9" orientation="portrait" verticalDpi="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D4E5DD"/>
  </sheetPr>
  <dimension ref="A4:L46"/>
  <sheetViews>
    <sheetView showGridLines="0" topLeftCell="A42"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2">
      <c r="F4" t="s">
        <v>37</v>
      </c>
    </row>
    <row r="10" spans="1:12" ht="25.5" customHeight="1">
      <c r="A10" s="168" t="s">
        <v>137</v>
      </c>
      <c r="B10" s="168"/>
      <c r="C10" s="168"/>
      <c r="D10" s="168"/>
      <c r="E10" s="168"/>
      <c r="F10" s="168"/>
      <c r="G10" s="168"/>
      <c r="H10" s="168"/>
      <c r="I10" s="168"/>
      <c r="J10" s="168"/>
      <c r="K10" s="168"/>
      <c r="L10" s="168"/>
    </row>
    <row r="12" spans="1:12" ht="16">
      <c r="B12" s="169" t="s">
        <v>16</v>
      </c>
      <c r="C12" s="169"/>
      <c r="D12" s="169" t="s">
        <v>17</v>
      </c>
      <c r="E12" s="169"/>
      <c r="F12" s="3" t="s">
        <v>18</v>
      </c>
      <c r="G12" s="4" t="s">
        <v>0</v>
      </c>
      <c r="H12" s="3" t="s">
        <v>19</v>
      </c>
    </row>
    <row r="13" spans="1:12" ht="16">
      <c r="B13" s="167" t="s">
        <v>83</v>
      </c>
      <c r="C13" s="167"/>
      <c r="D13" s="167">
        <v>0.5</v>
      </c>
      <c r="E13" s="167"/>
      <c r="F13" s="5" t="e">
        <f>VLOOKUP(B13,#REF!,2,0)</f>
        <v>#REF!</v>
      </c>
      <c r="G13" s="6" t="e">
        <f>VLOOKUP(B13,#REF!,3,0)</f>
        <v>#REF!</v>
      </c>
      <c r="H13" s="7" t="e">
        <f>G13*D13</f>
        <v>#REF!</v>
      </c>
    </row>
    <row r="14" spans="1:12" ht="16">
      <c r="B14" s="167" t="s">
        <v>59</v>
      </c>
      <c r="C14" s="167"/>
      <c r="D14" s="167">
        <v>0.04</v>
      </c>
      <c r="E14" s="167"/>
      <c r="F14" s="5" t="e">
        <f>VLOOKUP(B14,#REF!,2,0)</f>
        <v>#REF!</v>
      </c>
      <c r="G14" s="6" t="e">
        <f>VLOOKUP(B14,#REF!,3,0)</f>
        <v>#REF!</v>
      </c>
      <c r="H14" s="7" t="e">
        <f t="shared" ref="H14:H22" si="0">G14*D14</f>
        <v>#REF!</v>
      </c>
    </row>
    <row r="15" spans="1:12" ht="16">
      <c r="B15" s="167" t="s">
        <v>143</v>
      </c>
      <c r="C15" s="167"/>
      <c r="D15" s="167">
        <v>0.01</v>
      </c>
      <c r="E15" s="167"/>
      <c r="F15" s="5" t="e">
        <f>VLOOKUP(B15,#REF!,2,0)</f>
        <v>#REF!</v>
      </c>
      <c r="G15" s="6" t="e">
        <f>VLOOKUP(B15,#REF!,3,0)</f>
        <v>#REF!</v>
      </c>
      <c r="H15" s="7" t="e">
        <f t="shared" si="0"/>
        <v>#REF!</v>
      </c>
    </row>
    <row r="16" spans="1:12" ht="16">
      <c r="B16" s="167" t="s">
        <v>146</v>
      </c>
      <c r="C16" s="167"/>
      <c r="D16" s="167">
        <v>0.03</v>
      </c>
      <c r="E16" s="167"/>
      <c r="F16" s="5" t="e">
        <f>VLOOKUP(B16,#REF!,2,0)</f>
        <v>#REF!</v>
      </c>
      <c r="G16" s="6" t="e">
        <f>VLOOKUP(B16,#REF!,3,0)</f>
        <v>#REF!</v>
      </c>
      <c r="H16" s="7" t="e">
        <f t="shared" si="0"/>
        <v>#REF!</v>
      </c>
    </row>
    <row r="17" spans="1:10" ht="16">
      <c r="B17" s="167" t="s">
        <v>55</v>
      </c>
      <c r="C17" s="167"/>
      <c r="D17" s="167">
        <v>5.0000000000000001E-3</v>
      </c>
      <c r="E17" s="167"/>
      <c r="F17" s="5" t="e">
        <f>VLOOKUP(B17,#REF!,2,0)</f>
        <v>#REF!</v>
      </c>
      <c r="G17" s="6" t="e">
        <f>VLOOKUP(B17,#REF!,3,0)</f>
        <v>#REF!</v>
      </c>
      <c r="H17" s="7" t="e">
        <f t="shared" si="0"/>
        <v>#REF!</v>
      </c>
    </row>
    <row r="18" spans="1:10" ht="16">
      <c r="B18" s="167" t="s">
        <v>144</v>
      </c>
      <c r="C18" s="167"/>
      <c r="D18" s="167">
        <v>5.0000000000000001E-3</v>
      </c>
      <c r="E18" s="167"/>
      <c r="F18" s="5" t="e">
        <f>VLOOKUP(B18,#REF!,2,0)</f>
        <v>#REF!</v>
      </c>
      <c r="G18" s="6" t="e">
        <f>VLOOKUP(B18,#REF!,3,0)</f>
        <v>#REF!</v>
      </c>
      <c r="H18" s="7" t="e">
        <f t="shared" si="0"/>
        <v>#REF!</v>
      </c>
    </row>
    <row r="19" spans="1:10" ht="16">
      <c r="B19" s="167" t="s">
        <v>145</v>
      </c>
      <c r="C19" s="167"/>
      <c r="D19" s="167">
        <v>1.4999999999999999E-2</v>
      </c>
      <c r="E19" s="167"/>
      <c r="F19" s="5" t="e">
        <f>VLOOKUP(B19,#REF!,2,0)</f>
        <v>#REF!</v>
      </c>
      <c r="G19" s="6" t="e">
        <f>VLOOKUP(B19,#REF!,3,0)</f>
        <v>#REF!</v>
      </c>
      <c r="H19" s="7" t="e">
        <f t="shared" si="0"/>
        <v>#REF!</v>
      </c>
    </row>
    <row r="20" spans="1:10" ht="16">
      <c r="B20" s="167" t="s">
        <v>136</v>
      </c>
      <c r="C20" s="167"/>
      <c r="D20" s="167">
        <v>0</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138</v>
      </c>
      <c r="C25" s="171"/>
      <c r="D25" s="171"/>
      <c r="E25" s="171"/>
      <c r="F25" s="171"/>
      <c r="G25" s="171"/>
      <c r="H25" s="171"/>
      <c r="I25" s="171"/>
      <c r="J25" s="171"/>
    </row>
    <row r="26" spans="1:10">
      <c r="A26" s="1" t="s">
        <v>25</v>
      </c>
      <c r="B26" s="170" t="s">
        <v>142</v>
      </c>
      <c r="C26" s="171"/>
      <c r="D26" s="171"/>
      <c r="E26" s="171"/>
      <c r="F26" s="171"/>
      <c r="G26" s="171"/>
      <c r="H26" s="171"/>
      <c r="I26" s="171"/>
      <c r="J26" s="171"/>
    </row>
    <row r="27" spans="1:10">
      <c r="A27" s="1" t="s">
        <v>26</v>
      </c>
      <c r="B27" s="170" t="s">
        <v>141</v>
      </c>
      <c r="C27" s="171"/>
      <c r="D27" s="171"/>
      <c r="E27" s="171"/>
      <c r="F27" s="171"/>
      <c r="G27" s="171"/>
      <c r="H27" s="171"/>
      <c r="I27" s="171"/>
      <c r="J27" s="171"/>
    </row>
    <row r="28" spans="1:10">
      <c r="A28" s="1" t="s">
        <v>27</v>
      </c>
      <c r="B28" s="170" t="s">
        <v>140</v>
      </c>
      <c r="C28" s="171"/>
      <c r="D28" s="171"/>
      <c r="E28" s="171"/>
      <c r="F28" s="171"/>
      <c r="G28" s="171"/>
      <c r="H28" s="171"/>
      <c r="I28" s="171"/>
      <c r="J28" s="171"/>
    </row>
    <row r="29" spans="1:10">
      <c r="A29" s="1" t="s">
        <v>28</v>
      </c>
      <c r="B29" s="170" t="s">
        <v>139</v>
      </c>
      <c r="C29" s="171"/>
      <c r="D29" s="171"/>
      <c r="E29" s="171"/>
      <c r="F29" s="171"/>
      <c r="G29" s="171"/>
      <c r="H29" s="171"/>
      <c r="I29" s="171"/>
      <c r="J29" s="171"/>
    </row>
    <row r="30" spans="1:10" ht="13.25" customHeight="1">
      <c r="A30" s="1" t="s">
        <v>29</v>
      </c>
      <c r="B30" s="170"/>
      <c r="C30" s="171"/>
      <c r="D30" s="171"/>
      <c r="E30" s="171"/>
      <c r="F30" s="171"/>
      <c r="G30" s="171"/>
      <c r="H30" s="171"/>
      <c r="I30" s="171"/>
      <c r="J30" s="171"/>
    </row>
    <row r="31" spans="1:10">
      <c r="A31" s="1" t="s">
        <v>93</v>
      </c>
      <c r="B31" s="170"/>
      <c r="C31" s="171"/>
      <c r="D31" s="171"/>
      <c r="E31" s="171"/>
      <c r="F31" s="171"/>
      <c r="G31" s="171"/>
      <c r="H31" s="171"/>
      <c r="I31" s="171"/>
      <c r="J31" s="171"/>
    </row>
    <row r="32" spans="1:10">
      <c r="A32" s="1" t="s">
        <v>129</v>
      </c>
      <c r="B32" s="170"/>
      <c r="C32" s="171"/>
      <c r="D32" s="171"/>
      <c r="E32" s="171"/>
      <c r="F32" s="171"/>
      <c r="G32" s="171"/>
      <c r="H32" s="171"/>
      <c r="I32" s="171"/>
      <c r="J32" s="171"/>
    </row>
    <row r="34" spans="1:11" ht="15">
      <c r="A34" s="172" t="s">
        <v>30</v>
      </c>
      <c r="B34" s="172"/>
      <c r="C34" s="172"/>
      <c r="D34" s="172"/>
      <c r="E34" s="172"/>
      <c r="F34" s="8"/>
      <c r="G34" s="172" t="s">
        <v>31</v>
      </c>
      <c r="H34" s="172"/>
      <c r="I34" s="172"/>
      <c r="J34" s="172"/>
    </row>
    <row r="35" spans="1:11" ht="15">
      <c r="G35" s="8"/>
      <c r="H35" s="8"/>
      <c r="I35" s="8"/>
      <c r="J35" s="8"/>
      <c r="K35" s="8"/>
    </row>
    <row r="36" spans="1:11">
      <c r="B36" s="1" t="s">
        <v>33</v>
      </c>
      <c r="E36" s="14">
        <v>7.75</v>
      </c>
      <c r="G36" s="1"/>
      <c r="H36" s="1" t="s">
        <v>33</v>
      </c>
      <c r="I36" s="1"/>
      <c r="J36" s="18">
        <f>E36</f>
        <v>7.75</v>
      </c>
    </row>
    <row r="37" spans="1:11">
      <c r="B37" s="1" t="s">
        <v>65</v>
      </c>
      <c r="E37" s="16" t="e">
        <f>SUM($H$13:$H$22)</f>
        <v>#REF!</v>
      </c>
      <c r="G37" s="1"/>
      <c r="H37" s="1" t="s">
        <v>65</v>
      </c>
      <c r="I37" s="1"/>
      <c r="J37" s="16" t="e">
        <f>SUM($H$13:$H$22)</f>
        <v>#REF!</v>
      </c>
    </row>
    <row r="38" spans="1:11" s="11" customFormat="1">
      <c r="B38" s="12" t="s">
        <v>32</v>
      </c>
      <c r="E38" s="17" t="e">
        <f>E37/(E36-E39)</f>
        <v>#REF!</v>
      </c>
      <c r="F38"/>
      <c r="G38" s="12"/>
      <c r="H38" s="12" t="s">
        <v>32</v>
      </c>
      <c r="I38" s="12"/>
      <c r="J38" s="17" t="e">
        <f>+J37/(J36-J39)</f>
        <v>#REF!</v>
      </c>
    </row>
    <row r="39" spans="1:11">
      <c r="B39" s="1" t="s">
        <v>20</v>
      </c>
      <c r="E39" s="18">
        <f>E36/106*6</f>
        <v>0.43867924528301883</v>
      </c>
      <c r="G39" s="1"/>
      <c r="H39" s="1" t="s">
        <v>20</v>
      </c>
      <c r="I39" s="1"/>
      <c r="J39" s="18">
        <f>J36/112*12</f>
        <v>0.8303571428571429</v>
      </c>
    </row>
    <row r="40" spans="1:11">
      <c r="B40" s="1" t="s">
        <v>85</v>
      </c>
      <c r="E40" s="16" t="e">
        <f>E36-E37-E39</f>
        <v>#REF!</v>
      </c>
      <c r="G40" s="1"/>
      <c r="H40" s="1" t="s">
        <v>85</v>
      </c>
      <c r="I40" s="1"/>
      <c r="J40" s="15"/>
    </row>
    <row r="41" spans="1:11">
      <c r="B41" s="1"/>
      <c r="E41" s="9"/>
      <c r="G41" s="1"/>
      <c r="H41" s="1"/>
      <c r="I41" s="1"/>
      <c r="J41" s="10"/>
    </row>
    <row r="42" spans="1:11">
      <c r="B42" s="1" t="s">
        <v>34</v>
      </c>
      <c r="E42" s="19">
        <v>6</v>
      </c>
      <c r="G42" s="1"/>
      <c r="H42" s="1" t="s">
        <v>35</v>
      </c>
      <c r="I42" s="1"/>
      <c r="J42" s="19">
        <v>12</v>
      </c>
    </row>
    <row r="46" spans="1:11">
      <c r="B46" s="13" t="s">
        <v>36</v>
      </c>
    </row>
  </sheetData>
  <mergeCells count="34">
    <mergeCell ref="B12:C12"/>
    <mergeCell ref="D12:E12"/>
    <mergeCell ref="B13:C13"/>
    <mergeCell ref="D13:E13"/>
    <mergeCell ref="B14:C14"/>
    <mergeCell ref="D14:E14"/>
    <mergeCell ref="B15:C15"/>
    <mergeCell ref="D15:E15"/>
    <mergeCell ref="B16:C16"/>
    <mergeCell ref="D16:E16"/>
    <mergeCell ref="B17:C17"/>
    <mergeCell ref="D17:E17"/>
    <mergeCell ref="B18:C18"/>
    <mergeCell ref="D18:E18"/>
    <mergeCell ref="B19:C19"/>
    <mergeCell ref="D19:E19"/>
    <mergeCell ref="B20:C20"/>
    <mergeCell ref="D20:E20"/>
    <mergeCell ref="B32:J32"/>
    <mergeCell ref="A34:E34"/>
    <mergeCell ref="G34:J34"/>
    <mergeCell ref="A10:L10"/>
    <mergeCell ref="B26:J26"/>
    <mergeCell ref="B27:J27"/>
    <mergeCell ref="B28:J28"/>
    <mergeCell ref="B29:J29"/>
    <mergeCell ref="B30:J30"/>
    <mergeCell ref="B31:J31"/>
    <mergeCell ref="B21:C21"/>
    <mergeCell ref="D21:E21"/>
    <mergeCell ref="B22:C22"/>
    <mergeCell ref="D22:E22"/>
    <mergeCell ref="A24:J24"/>
    <mergeCell ref="B25:J25"/>
  </mergeCells>
  <dataValidations count="1">
    <dataValidation type="list" allowBlank="1" showInputMessage="1" showErrorMessage="1" sqref="B13:C22" xr:uid="{00000000-0002-0000-0D00-000000000000}">
      <formula1>#REF!</formula1>
    </dataValidation>
  </dataValidations>
  <pageMargins left="0.7" right="0.7" top="0.75" bottom="0.75" header="0.3" footer="0.3"/>
  <pageSetup paperSize="9" orientation="portrait" verticalDpi="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D4E5DD"/>
  </sheetPr>
  <dimension ref="A4:K46"/>
  <sheetViews>
    <sheetView showGridLines="0" topLeftCell="A25"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130</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131</v>
      </c>
      <c r="C13" s="167"/>
      <c r="D13" s="167">
        <v>1</v>
      </c>
      <c r="E13" s="167"/>
      <c r="F13" s="5" t="e">
        <f>VLOOKUP(B13,#REF!,2,0)</f>
        <v>#REF!</v>
      </c>
      <c r="G13" s="6" t="e">
        <f>VLOOKUP(B13,#REF!,3,0)</f>
        <v>#REF!</v>
      </c>
      <c r="H13" s="7" t="e">
        <f>G13*D13</f>
        <v>#REF!</v>
      </c>
    </row>
    <row r="14" spans="1:10" ht="16">
      <c r="B14" s="167" t="s">
        <v>132</v>
      </c>
      <c r="C14" s="167"/>
      <c r="D14" s="167">
        <v>0.2</v>
      </c>
      <c r="E14" s="167"/>
      <c r="F14" s="5" t="e">
        <f>VLOOKUP(B14,#REF!,2,0)</f>
        <v>#REF!</v>
      </c>
      <c r="G14" s="6" t="e">
        <f>VLOOKUP(B14,#REF!,3,0)</f>
        <v>#REF!</v>
      </c>
      <c r="H14" s="7" t="e">
        <f t="shared" ref="H14:H22" si="0">G14*D14</f>
        <v>#REF!</v>
      </c>
    </row>
    <row r="15" spans="1:10" ht="16">
      <c r="B15" s="167" t="s">
        <v>133</v>
      </c>
      <c r="C15" s="167"/>
      <c r="D15" s="167">
        <v>5.0000000000000001E-3</v>
      </c>
      <c r="E15" s="167"/>
      <c r="F15" s="5" t="e">
        <f>VLOOKUP(B15,#REF!,2,0)</f>
        <v>#REF!</v>
      </c>
      <c r="G15" s="6" t="e">
        <f>VLOOKUP(B15,#REF!,3,0)</f>
        <v>#REF!</v>
      </c>
      <c r="H15" s="7" t="e">
        <f t="shared" si="0"/>
        <v>#REF!</v>
      </c>
    </row>
    <row r="16" spans="1:10" ht="16">
      <c r="B16" s="167" t="s">
        <v>134</v>
      </c>
      <c r="C16" s="167"/>
      <c r="D16" s="167">
        <v>5.0000000000000001E-3</v>
      </c>
      <c r="E16" s="167"/>
      <c r="F16" s="5" t="e">
        <f>VLOOKUP(B16,#REF!,2,0)</f>
        <v>#REF!</v>
      </c>
      <c r="G16" s="6" t="e">
        <f>VLOOKUP(B16,#REF!,3,0)</f>
        <v>#REF!</v>
      </c>
      <c r="H16" s="7" t="e">
        <f t="shared" si="0"/>
        <v>#REF!</v>
      </c>
    </row>
    <row r="17" spans="1:10" ht="16">
      <c r="B17" s="167" t="s">
        <v>135</v>
      </c>
      <c r="C17" s="167"/>
      <c r="D17" s="167">
        <v>2E-3</v>
      </c>
      <c r="E17" s="167"/>
      <c r="F17" s="5" t="e">
        <f>VLOOKUP(B17,#REF!,2,0)</f>
        <v>#REF!</v>
      </c>
      <c r="G17" s="6" t="e">
        <f>VLOOKUP(B17,#REF!,3,0)</f>
        <v>#REF!</v>
      </c>
      <c r="H17" s="7" t="e">
        <f t="shared" si="0"/>
        <v>#REF!</v>
      </c>
    </row>
    <row r="18" spans="1:10" ht="16">
      <c r="B18" s="167" t="s">
        <v>9</v>
      </c>
      <c r="C18" s="167"/>
      <c r="D18" s="167">
        <v>5.0000000000000001E-4</v>
      </c>
      <c r="E18" s="167"/>
      <c r="F18" s="5" t="e">
        <f>VLOOKUP(B18,#REF!,2,0)</f>
        <v>#REF!</v>
      </c>
      <c r="G18" s="6" t="e">
        <f>VLOOKUP(B18,#REF!,3,0)</f>
        <v>#REF!</v>
      </c>
      <c r="H18" s="7" t="e">
        <f t="shared" si="0"/>
        <v>#REF!</v>
      </c>
    </row>
    <row r="19" spans="1:10" ht="16">
      <c r="B19" s="167" t="s">
        <v>51</v>
      </c>
      <c r="C19" s="167"/>
      <c r="D19" s="167">
        <v>2E-3</v>
      </c>
      <c r="E19" s="167"/>
      <c r="F19" s="5" t="e">
        <f>VLOOKUP(B19,#REF!,2,0)</f>
        <v>#REF!</v>
      </c>
      <c r="G19" s="6" t="e">
        <f>VLOOKUP(B19,#REF!,3,0)</f>
        <v>#REF!</v>
      </c>
      <c r="H19" s="7" t="e">
        <f t="shared" si="0"/>
        <v>#REF!</v>
      </c>
    </row>
    <row r="20" spans="1:10" ht="16">
      <c r="B20" s="167" t="s">
        <v>136</v>
      </c>
      <c r="C20" s="167"/>
      <c r="D20" s="167">
        <v>0</v>
      </c>
      <c r="E20" s="167"/>
      <c r="F20" s="5" t="e">
        <f>VLOOKUP(B20,#REF!,2,0)</f>
        <v>#REF!</v>
      </c>
      <c r="G20" s="6" t="e">
        <f>VLOOKUP(B20,#REF!,3,0)</f>
        <v>#REF!</v>
      </c>
      <c r="H20" s="7" t="e">
        <f t="shared" si="0"/>
        <v>#REF!</v>
      </c>
    </row>
    <row r="21" spans="1:10" ht="16">
      <c r="B21" s="167" t="s">
        <v>136</v>
      </c>
      <c r="C21" s="167"/>
      <c r="D21" s="167">
        <v>0</v>
      </c>
      <c r="E21" s="167"/>
      <c r="F21" s="5" t="e">
        <f>VLOOKUP(B21,#REF!,2,0)</f>
        <v>#REF!</v>
      </c>
      <c r="G21" s="6" t="e">
        <f>VLOOKUP(B21,#REF!,3,0)</f>
        <v>#REF!</v>
      </c>
      <c r="H21" s="7" t="e">
        <f t="shared" si="0"/>
        <v>#REF!</v>
      </c>
    </row>
    <row r="22" spans="1:10" ht="16">
      <c r="B22" s="167" t="s">
        <v>136</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121</v>
      </c>
      <c r="C25" s="171"/>
      <c r="D25" s="171"/>
      <c r="E25" s="171"/>
      <c r="F25" s="171"/>
      <c r="G25" s="171"/>
      <c r="H25" s="171"/>
      <c r="I25" s="171"/>
      <c r="J25" s="171"/>
    </row>
    <row r="26" spans="1:10">
      <c r="A26" s="1" t="s">
        <v>25</v>
      </c>
      <c r="B26" s="170" t="s">
        <v>122</v>
      </c>
      <c r="C26" s="171"/>
      <c r="D26" s="171"/>
      <c r="E26" s="171"/>
      <c r="F26" s="171"/>
      <c r="G26" s="171"/>
      <c r="H26" s="171"/>
      <c r="I26" s="171"/>
      <c r="J26" s="171"/>
    </row>
    <row r="27" spans="1:10">
      <c r="A27" s="1" t="s">
        <v>26</v>
      </c>
      <c r="B27" s="170" t="s">
        <v>123</v>
      </c>
      <c r="C27" s="171"/>
      <c r="D27" s="171"/>
      <c r="E27" s="171"/>
      <c r="F27" s="171"/>
      <c r="G27" s="171"/>
      <c r="H27" s="171"/>
      <c r="I27" s="171"/>
      <c r="J27" s="171"/>
    </row>
    <row r="28" spans="1:10">
      <c r="A28" s="1" t="s">
        <v>27</v>
      </c>
      <c r="B28" s="170" t="s">
        <v>124</v>
      </c>
      <c r="C28" s="171"/>
      <c r="D28" s="171"/>
      <c r="E28" s="171"/>
      <c r="F28" s="171"/>
      <c r="G28" s="171"/>
      <c r="H28" s="171"/>
      <c r="I28" s="171"/>
      <c r="J28" s="171"/>
    </row>
    <row r="29" spans="1:10">
      <c r="A29" s="1" t="s">
        <v>28</v>
      </c>
      <c r="B29" s="170" t="s">
        <v>125</v>
      </c>
      <c r="C29" s="171"/>
      <c r="D29" s="171"/>
      <c r="E29" s="171"/>
      <c r="F29" s="171"/>
      <c r="G29" s="171"/>
      <c r="H29" s="171"/>
      <c r="I29" s="171"/>
      <c r="J29" s="171"/>
    </row>
    <row r="30" spans="1:10" ht="13.25" customHeight="1">
      <c r="A30" s="1" t="s">
        <v>29</v>
      </c>
      <c r="B30" s="170" t="s">
        <v>127</v>
      </c>
      <c r="C30" s="171"/>
      <c r="D30" s="171"/>
      <c r="E30" s="171"/>
      <c r="F30" s="171"/>
      <c r="G30" s="171"/>
      <c r="H30" s="171"/>
      <c r="I30" s="171"/>
      <c r="J30" s="171"/>
    </row>
    <row r="31" spans="1:10">
      <c r="A31" s="1" t="s">
        <v>93</v>
      </c>
      <c r="B31" s="170" t="s">
        <v>126</v>
      </c>
      <c r="C31" s="171"/>
      <c r="D31" s="171"/>
      <c r="E31" s="171"/>
      <c r="F31" s="171"/>
      <c r="G31" s="171"/>
      <c r="H31" s="171"/>
      <c r="I31" s="171"/>
      <c r="J31" s="171"/>
    </row>
    <row r="32" spans="1:10">
      <c r="A32" s="1" t="s">
        <v>129</v>
      </c>
      <c r="B32" s="170" t="s">
        <v>128</v>
      </c>
      <c r="C32" s="171"/>
      <c r="D32" s="171"/>
      <c r="E32" s="171"/>
      <c r="F32" s="171"/>
      <c r="G32" s="171"/>
      <c r="H32" s="171"/>
      <c r="I32" s="171"/>
      <c r="J32" s="171"/>
    </row>
    <row r="34" spans="1:11" ht="15">
      <c r="A34" s="172" t="s">
        <v>30</v>
      </c>
      <c r="B34" s="172"/>
      <c r="C34" s="172"/>
      <c r="D34" s="172"/>
      <c r="E34" s="172"/>
      <c r="F34" s="8"/>
      <c r="G34" s="172" t="s">
        <v>31</v>
      </c>
      <c r="H34" s="172"/>
      <c r="I34" s="172"/>
      <c r="J34" s="172"/>
    </row>
    <row r="35" spans="1:11" ht="15">
      <c r="G35" s="8"/>
      <c r="H35" s="8"/>
      <c r="I35" s="8"/>
      <c r="J35" s="8"/>
      <c r="K35" s="8"/>
    </row>
    <row r="36" spans="1:11">
      <c r="B36" s="1" t="s">
        <v>33</v>
      </c>
      <c r="E36" s="14">
        <v>1.65</v>
      </c>
      <c r="G36" s="1"/>
      <c r="H36" s="1" t="s">
        <v>33</v>
      </c>
      <c r="I36" s="1"/>
      <c r="J36" s="18">
        <f>E36</f>
        <v>1.65</v>
      </c>
    </row>
    <row r="37" spans="1:11">
      <c r="B37" s="1" t="s">
        <v>65</v>
      </c>
      <c r="E37" s="16" t="e">
        <f>SUM($H$13:$H$22)</f>
        <v>#REF!</v>
      </c>
      <c r="G37" s="1"/>
      <c r="H37" s="1" t="s">
        <v>65</v>
      </c>
      <c r="I37" s="1"/>
      <c r="J37" s="16" t="e">
        <f>SUM($H$13:$H$22)</f>
        <v>#REF!</v>
      </c>
    </row>
    <row r="38" spans="1:11" s="11" customFormat="1">
      <c r="B38" s="12" t="s">
        <v>32</v>
      </c>
      <c r="E38" s="17" t="e">
        <f>E37/(E36-E39)</f>
        <v>#REF!</v>
      </c>
      <c r="F38"/>
      <c r="G38" s="12"/>
      <c r="H38" s="12" t="s">
        <v>32</v>
      </c>
      <c r="I38" s="12"/>
      <c r="J38" s="17" t="e">
        <f>+J37/(J36-J39)</f>
        <v>#REF!</v>
      </c>
    </row>
    <row r="39" spans="1:11">
      <c r="B39" s="1" t="s">
        <v>20</v>
      </c>
      <c r="E39" s="18">
        <f>E36/106*6</f>
        <v>9.3396226415094347E-2</v>
      </c>
      <c r="G39" s="1"/>
      <c r="H39" s="1" t="s">
        <v>20</v>
      </c>
      <c r="I39" s="1"/>
      <c r="J39" s="18">
        <f>J36/112*12</f>
        <v>0.17678571428571427</v>
      </c>
    </row>
    <row r="40" spans="1:11">
      <c r="B40" s="1" t="s">
        <v>85</v>
      </c>
      <c r="E40" s="16" t="e">
        <f>E36-E37-E39</f>
        <v>#REF!</v>
      </c>
      <c r="G40" s="1"/>
      <c r="H40" s="1" t="s">
        <v>85</v>
      </c>
      <c r="I40" s="1"/>
      <c r="J40" s="15"/>
    </row>
    <row r="41" spans="1:11">
      <c r="B41" s="1"/>
      <c r="E41" s="9"/>
      <c r="G41" s="1"/>
      <c r="H41" s="1"/>
      <c r="I41" s="1"/>
      <c r="J41" s="10"/>
    </row>
    <row r="42" spans="1:11">
      <c r="B42" s="1" t="s">
        <v>34</v>
      </c>
      <c r="E42" s="19">
        <v>6</v>
      </c>
      <c r="G42" s="1"/>
      <c r="H42" s="1" t="s">
        <v>35</v>
      </c>
      <c r="I42" s="1"/>
      <c r="J42" s="19">
        <v>12</v>
      </c>
    </row>
    <row r="46" spans="1:11">
      <c r="B46" s="13" t="s">
        <v>36</v>
      </c>
    </row>
  </sheetData>
  <mergeCells count="34">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4:E34"/>
    <mergeCell ref="G34:J34"/>
    <mergeCell ref="B31:J31"/>
    <mergeCell ref="B32:J32"/>
    <mergeCell ref="B21:C21"/>
    <mergeCell ref="D21:E21"/>
    <mergeCell ref="B22:C22"/>
    <mergeCell ref="D22:E22"/>
    <mergeCell ref="A24:J24"/>
    <mergeCell ref="B25:J25"/>
    <mergeCell ref="B26:J26"/>
    <mergeCell ref="B27:J27"/>
    <mergeCell ref="B28:J28"/>
    <mergeCell ref="B29:J29"/>
    <mergeCell ref="B30:J30"/>
  </mergeCells>
  <dataValidations count="1">
    <dataValidation type="list" allowBlank="1" showInputMessage="1" showErrorMessage="1" sqref="B13:C22" xr:uid="{00000000-0002-0000-0E00-000000000000}">
      <formula1>#REF!</formula1>
    </dataValidation>
  </dataValidations>
  <pageMargins left="0.7" right="0.7" top="0.75" bottom="0.75" header="0.3" footer="0.3"/>
  <pageSetup paperSize="9" orientation="portrait"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D4E5DD"/>
  </sheetPr>
  <dimension ref="A4:K44"/>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120</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82</v>
      </c>
      <c r="C13" s="167"/>
      <c r="D13" s="167">
        <v>1</v>
      </c>
      <c r="E13" s="167"/>
      <c r="F13" s="5" t="e">
        <f>VLOOKUP(B13,#REF!,2,0)</f>
        <v>#REF!</v>
      </c>
      <c r="G13" s="6" t="e">
        <f>VLOOKUP(B13,#REF!,3,0)</f>
        <v>#REF!</v>
      </c>
      <c r="H13" s="7" t="e">
        <f>G13*D13</f>
        <v>#REF!</v>
      </c>
    </row>
    <row r="14" spans="1:10" ht="16">
      <c r="B14" s="167" t="s">
        <v>44</v>
      </c>
      <c r="C14" s="167"/>
      <c r="D14" s="167">
        <v>1</v>
      </c>
      <c r="E14" s="167"/>
      <c r="F14" s="5" t="e">
        <f>VLOOKUP(B14,#REF!,2,0)</f>
        <v>#REF!</v>
      </c>
      <c r="G14" s="6" t="e">
        <f>VLOOKUP(B14,#REF!,3,0)</f>
        <v>#REF!</v>
      </c>
      <c r="H14" s="7" t="e">
        <f t="shared" ref="H14:H22" si="0">G14*D14</f>
        <v>#REF!</v>
      </c>
    </row>
    <row r="15" spans="1:10" ht="16">
      <c r="B15" s="167" t="s">
        <v>46</v>
      </c>
      <c r="C15" s="167"/>
      <c r="D15" s="167">
        <v>0.18</v>
      </c>
      <c r="E15" s="167"/>
      <c r="F15" s="5" t="e">
        <f>VLOOKUP(B15,#REF!,2,0)</f>
        <v>#REF!</v>
      </c>
      <c r="G15" s="6" t="e">
        <f>VLOOKUP(B15,#REF!,3,0)</f>
        <v>#REF!</v>
      </c>
      <c r="H15" s="7" t="e">
        <f t="shared" si="0"/>
        <v>#REF!</v>
      </c>
    </row>
    <row r="16" spans="1:10" ht="16">
      <c r="B16" s="167" t="s">
        <v>57</v>
      </c>
      <c r="C16" s="167"/>
      <c r="D16" s="167">
        <v>0.01</v>
      </c>
      <c r="E16" s="167"/>
      <c r="F16" s="5" t="e">
        <f>VLOOKUP(B16,#REF!,2,0)</f>
        <v>#REF!</v>
      </c>
      <c r="G16" s="6" t="e">
        <f>VLOOKUP(B16,#REF!,3,0)</f>
        <v>#REF!</v>
      </c>
      <c r="H16" s="7" t="e">
        <f t="shared" si="0"/>
        <v>#REF!</v>
      </c>
    </row>
    <row r="17" spans="1:10" ht="16">
      <c r="B17" s="167" t="s">
        <v>8</v>
      </c>
      <c r="C17" s="167"/>
      <c r="D17" s="167">
        <v>5.0000000000000001E-3</v>
      </c>
      <c r="E17" s="167"/>
      <c r="F17" s="5" t="e">
        <f>VLOOKUP(B17,#REF!,2,0)</f>
        <v>#REF!</v>
      </c>
      <c r="G17" s="6" t="e">
        <f>VLOOKUP(B17,#REF!,3,0)</f>
        <v>#REF!</v>
      </c>
      <c r="H17" s="7" t="e">
        <f t="shared" si="0"/>
        <v>#REF!</v>
      </c>
    </row>
    <row r="18" spans="1:10" ht="16">
      <c r="B18" s="167" t="s">
        <v>51</v>
      </c>
      <c r="C18" s="167"/>
      <c r="D18" s="167">
        <v>5.0000000000000001E-3</v>
      </c>
      <c r="E18" s="167"/>
      <c r="F18" s="5" t="e">
        <f>VLOOKUP(B18,#REF!,2,0)</f>
        <v>#REF!</v>
      </c>
      <c r="G18" s="6" t="e">
        <f>VLOOKUP(B18,#REF!,3,0)</f>
        <v>#REF!</v>
      </c>
      <c r="H18" s="7" t="e">
        <f t="shared" si="0"/>
        <v>#REF!</v>
      </c>
    </row>
    <row r="19" spans="1:10" ht="16">
      <c r="B19" s="167" t="s">
        <v>70</v>
      </c>
      <c r="C19" s="167"/>
      <c r="D19" s="167">
        <v>0.01</v>
      </c>
      <c r="E19" s="167"/>
      <c r="F19" s="5" t="e">
        <f>VLOOKUP(B19,#REF!,2,0)</f>
        <v>#REF!</v>
      </c>
      <c r="G19" s="6" t="e">
        <f>VLOOKUP(B19,#REF!,3,0)</f>
        <v>#REF!</v>
      </c>
      <c r="H19" s="7" t="e">
        <f t="shared" si="0"/>
        <v>#REF!</v>
      </c>
    </row>
    <row r="20" spans="1:10" ht="16">
      <c r="B20" s="167" t="s">
        <v>66</v>
      </c>
      <c r="C20" s="167"/>
      <c r="D20" s="167">
        <v>5.0000000000000001E-3</v>
      </c>
      <c r="E20" s="167"/>
      <c r="F20" s="5" t="e">
        <f>VLOOKUP(B20,#REF!,2,0)</f>
        <v>#REF!</v>
      </c>
      <c r="G20" s="6" t="e">
        <f>VLOOKUP(B20,#REF!,3,0)</f>
        <v>#REF!</v>
      </c>
      <c r="H20" s="7" t="e">
        <f t="shared" si="0"/>
        <v>#REF!</v>
      </c>
    </row>
    <row r="21" spans="1:10" ht="16">
      <c r="B21" s="167" t="s">
        <v>10</v>
      </c>
      <c r="C21" s="167"/>
      <c r="D21" s="167">
        <v>3.5000000000000003E-2</v>
      </c>
      <c r="E21" s="167"/>
      <c r="F21" s="5" t="e">
        <f>VLOOKUP(B21,#REF!,2,0)</f>
        <v>#REF!</v>
      </c>
      <c r="G21" s="6" t="e">
        <f>VLOOKUP(B21,#REF!,3,0)</f>
        <v>#REF!</v>
      </c>
      <c r="H21" s="7" t="e">
        <f t="shared" si="0"/>
        <v>#REF!</v>
      </c>
    </row>
    <row r="22" spans="1:10" ht="16">
      <c r="B22" s="167" t="s">
        <v>94</v>
      </c>
      <c r="C22" s="167"/>
      <c r="D22" s="167">
        <v>1.4999999999999999E-2</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1" t="s">
        <v>86</v>
      </c>
      <c r="C25" s="171"/>
      <c r="D25" s="171"/>
      <c r="E25" s="171"/>
      <c r="F25" s="171"/>
      <c r="G25" s="171"/>
      <c r="H25" s="171"/>
      <c r="I25" s="171"/>
      <c r="J25" s="171"/>
    </row>
    <row r="26" spans="1:10">
      <c r="A26" s="1" t="s">
        <v>25</v>
      </c>
      <c r="B26" s="171" t="s">
        <v>87</v>
      </c>
      <c r="C26" s="171"/>
      <c r="D26" s="171"/>
      <c r="E26" s="171"/>
      <c r="F26" s="171"/>
      <c r="G26" s="171"/>
      <c r="H26" s="171"/>
      <c r="I26" s="171"/>
      <c r="J26" s="171"/>
    </row>
    <row r="27" spans="1:10">
      <c r="A27" s="1" t="s">
        <v>26</v>
      </c>
      <c r="B27" s="170" t="s">
        <v>88</v>
      </c>
      <c r="C27" s="171"/>
      <c r="D27" s="171"/>
      <c r="E27" s="171"/>
      <c r="F27" s="171"/>
      <c r="G27" s="171"/>
      <c r="H27" s="171"/>
      <c r="I27" s="171"/>
      <c r="J27" s="171"/>
    </row>
    <row r="28" spans="1:10">
      <c r="A28" s="1" t="s">
        <v>27</v>
      </c>
      <c r="B28" s="171" t="s">
        <v>89</v>
      </c>
      <c r="C28" s="171"/>
      <c r="D28" s="171"/>
      <c r="E28" s="171"/>
      <c r="F28" s="171"/>
      <c r="G28" s="171"/>
      <c r="H28" s="171"/>
      <c r="I28" s="171"/>
      <c r="J28" s="171"/>
    </row>
    <row r="29" spans="1:10">
      <c r="A29" s="1" t="s">
        <v>28</v>
      </c>
      <c r="B29" s="170" t="s">
        <v>90</v>
      </c>
      <c r="C29" s="171"/>
      <c r="D29" s="171"/>
      <c r="E29" s="171"/>
      <c r="F29" s="171"/>
      <c r="G29" s="171"/>
      <c r="H29" s="171"/>
      <c r="I29" s="171"/>
      <c r="J29" s="171"/>
    </row>
    <row r="30" spans="1:10">
      <c r="A30" s="1" t="s">
        <v>29</v>
      </c>
      <c r="B30" s="170" t="s">
        <v>91</v>
      </c>
      <c r="C30" s="171"/>
      <c r="D30" s="171"/>
      <c r="E30" s="171"/>
      <c r="F30" s="171"/>
      <c r="G30" s="171"/>
      <c r="H30" s="171"/>
      <c r="I30" s="171"/>
      <c r="J30" s="171"/>
    </row>
    <row r="31" spans="1:10">
      <c r="A31" s="1" t="s">
        <v>93</v>
      </c>
      <c r="B31" s="20" t="s">
        <v>92</v>
      </c>
      <c r="C31" s="20"/>
      <c r="D31" s="20"/>
      <c r="E31" s="20"/>
      <c r="F31" s="20"/>
      <c r="G31" s="20"/>
      <c r="H31" s="20"/>
      <c r="I31" s="20"/>
      <c r="J31" s="20"/>
    </row>
    <row r="32" spans="1:10" ht="15">
      <c r="A32" s="172" t="s">
        <v>30</v>
      </c>
      <c r="B32" s="172"/>
      <c r="C32" s="172"/>
      <c r="D32" s="172"/>
      <c r="E32" s="172"/>
      <c r="F32" s="8"/>
      <c r="G32" s="172" t="s">
        <v>31</v>
      </c>
      <c r="H32" s="172"/>
      <c r="I32" s="172"/>
      <c r="J32" s="172"/>
    </row>
    <row r="33" spans="2:11" ht="15">
      <c r="G33" s="8"/>
      <c r="H33" s="8"/>
      <c r="I33" s="8"/>
      <c r="J33" s="8"/>
      <c r="K33" s="8"/>
    </row>
    <row r="34" spans="2:11">
      <c r="B34" s="1" t="s">
        <v>33</v>
      </c>
      <c r="E34" s="14">
        <v>17</v>
      </c>
      <c r="G34" s="1"/>
      <c r="H34" s="1" t="s">
        <v>33</v>
      </c>
      <c r="I34" s="1"/>
      <c r="J34" s="18">
        <f>E34</f>
        <v>17</v>
      </c>
    </row>
    <row r="35" spans="2:11">
      <c r="B35" s="1" t="s">
        <v>65</v>
      </c>
      <c r="E35" s="16" t="e">
        <f>SUM($H$13:$H$22)</f>
        <v>#REF!</v>
      </c>
      <c r="G35" s="1"/>
      <c r="H35" s="1" t="s">
        <v>65</v>
      </c>
      <c r="I35" s="1"/>
      <c r="J35" s="16" t="e">
        <f>SUM($H$13:$H$22)</f>
        <v>#REF!</v>
      </c>
    </row>
    <row r="36" spans="2:11" s="11" customFormat="1">
      <c r="B36" s="12" t="s">
        <v>32</v>
      </c>
      <c r="E36" s="17" t="e">
        <f>E35/(E34-E37)</f>
        <v>#REF!</v>
      </c>
      <c r="F36"/>
      <c r="G36" s="12"/>
      <c r="H36" s="12" t="s">
        <v>32</v>
      </c>
      <c r="I36" s="12"/>
      <c r="J36" s="17" t="e">
        <f>+J35/(J34-J37)</f>
        <v>#REF!</v>
      </c>
    </row>
    <row r="37" spans="2:11">
      <c r="B37" s="1" t="s">
        <v>20</v>
      </c>
      <c r="E37" s="18">
        <f>E34/106*6</f>
        <v>0.96226415094339623</v>
      </c>
      <c r="G37" s="1"/>
      <c r="H37" s="1" t="s">
        <v>20</v>
      </c>
      <c r="I37" s="1"/>
      <c r="J37" s="18">
        <f>J34/112*12</f>
        <v>1.8214285714285712</v>
      </c>
    </row>
    <row r="38" spans="2:11">
      <c r="B38" s="1" t="s">
        <v>85</v>
      </c>
      <c r="E38" s="16" t="e">
        <f>E34-E35-E37</f>
        <v>#REF!</v>
      </c>
      <c r="G38" s="1"/>
      <c r="H38" s="1" t="s">
        <v>85</v>
      </c>
      <c r="I38" s="1"/>
      <c r="J38" s="15"/>
    </row>
    <row r="39" spans="2:11">
      <c r="B39" s="1"/>
      <c r="E39" s="9"/>
      <c r="G39" s="1"/>
      <c r="H39" s="1"/>
      <c r="I39" s="1"/>
      <c r="J39" s="10"/>
    </row>
    <row r="40" spans="2:11">
      <c r="B40" s="1" t="s">
        <v>34</v>
      </c>
      <c r="E40" s="19">
        <v>6</v>
      </c>
      <c r="G40" s="1"/>
      <c r="H40" s="1" t="s">
        <v>35</v>
      </c>
      <c r="I40" s="1"/>
      <c r="J40" s="19">
        <v>12</v>
      </c>
    </row>
    <row r="44" spans="2:11">
      <c r="B44" s="13" t="s">
        <v>36</v>
      </c>
    </row>
  </sheetData>
  <mergeCells count="32">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2:E32"/>
    <mergeCell ref="G32:J32"/>
    <mergeCell ref="B21:C21"/>
    <mergeCell ref="D21:E21"/>
    <mergeCell ref="B22:C22"/>
    <mergeCell ref="D22:E22"/>
    <mergeCell ref="A24:J24"/>
    <mergeCell ref="B25:J25"/>
    <mergeCell ref="B26:J26"/>
    <mergeCell ref="B27:J27"/>
    <mergeCell ref="B28:J28"/>
    <mergeCell ref="B29:J29"/>
    <mergeCell ref="B30:J30"/>
  </mergeCells>
  <dataValidations count="1">
    <dataValidation type="list" allowBlank="1" showInputMessage="1" showErrorMessage="1" sqref="B13:C22" xr:uid="{00000000-0002-0000-0F00-000000000000}">
      <formula1>#REF!</formula1>
    </dataValidation>
  </dataValidations>
  <pageMargins left="0.7" right="0.7" top="0.75" bottom="0.75" header="0.3" footer="0.3"/>
  <pageSetup paperSize="9" orientation="portrait" verticalDpi="0"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D4E5DD"/>
  </sheetPr>
  <dimension ref="A4:K44"/>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118</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81</v>
      </c>
      <c r="C13" s="167"/>
      <c r="D13" s="167">
        <v>1</v>
      </c>
      <c r="E13" s="167"/>
      <c r="F13" s="5" t="e">
        <f>VLOOKUP(B13,#REF!,2,0)</f>
        <v>#REF!</v>
      </c>
      <c r="G13" s="6" t="e">
        <f>VLOOKUP(B13,#REF!,3,0)</f>
        <v>#REF!</v>
      </c>
      <c r="H13" s="7" t="e">
        <f>G13*D13</f>
        <v>#REF!</v>
      </c>
    </row>
    <row r="14" spans="1:10" ht="16">
      <c r="B14" s="167" t="s">
        <v>114</v>
      </c>
      <c r="C14" s="167"/>
      <c r="D14" s="167">
        <v>7.4999999999999997E-2</v>
      </c>
      <c r="E14" s="167"/>
      <c r="F14" s="5" t="e">
        <f>VLOOKUP(B14,#REF!,2,0)</f>
        <v>#REF!</v>
      </c>
      <c r="G14" s="6" t="e">
        <f>VLOOKUP(B14,#REF!,3,0)</f>
        <v>#REF!</v>
      </c>
      <c r="H14" s="7" t="e">
        <f t="shared" ref="H14:H22" si="0">G14*D14</f>
        <v>#REF!</v>
      </c>
    </row>
    <row r="15" spans="1:10" ht="16">
      <c r="B15" s="167" t="s">
        <v>117</v>
      </c>
      <c r="C15" s="167"/>
      <c r="D15" s="167">
        <v>4.4999999999999998E-2</v>
      </c>
      <c r="E15" s="167"/>
      <c r="F15" s="5" t="e">
        <f>VLOOKUP(B15,#REF!,2,0)</f>
        <v>#REF!</v>
      </c>
      <c r="G15" s="6" t="e">
        <f>VLOOKUP(B15,#REF!,3,0)</f>
        <v>#REF!</v>
      </c>
      <c r="H15" s="7" t="e">
        <f t="shared" si="0"/>
        <v>#REF!</v>
      </c>
    </row>
    <row r="16" spans="1:10" ht="16">
      <c r="B16" s="167" t="s">
        <v>104</v>
      </c>
      <c r="C16" s="167"/>
      <c r="D16" s="167">
        <v>2.5000000000000001E-2</v>
      </c>
      <c r="E16" s="167"/>
      <c r="F16" s="5" t="e">
        <f>VLOOKUP(B16,#REF!,2,0)</f>
        <v>#REF!</v>
      </c>
      <c r="G16" s="6" t="e">
        <f>VLOOKUP(B16,#REF!,3,0)</f>
        <v>#REF!</v>
      </c>
      <c r="H16" s="7" t="e">
        <f t="shared" si="0"/>
        <v>#REF!</v>
      </c>
    </row>
    <row r="17" spans="1:10" ht="16">
      <c r="B17" s="167" t="s">
        <v>6</v>
      </c>
      <c r="C17" s="167"/>
      <c r="D17" s="167">
        <v>0.05</v>
      </c>
      <c r="E17" s="167"/>
      <c r="F17" s="5" t="e">
        <f>VLOOKUP(B17,#REF!,2,0)</f>
        <v>#REF!</v>
      </c>
      <c r="G17" s="6" t="e">
        <f>VLOOKUP(B17,#REF!,3,0)</f>
        <v>#REF!</v>
      </c>
      <c r="H17" s="7" t="e">
        <f t="shared" si="0"/>
        <v>#REF!</v>
      </c>
    </row>
    <row r="18" spans="1:10" ht="16">
      <c r="B18" s="167" t="s">
        <v>58</v>
      </c>
      <c r="C18" s="167"/>
      <c r="D18" s="167">
        <v>5.0000000000000001E-3</v>
      </c>
      <c r="E18" s="167"/>
      <c r="F18" s="5" t="e">
        <f>VLOOKUP(B18,#REF!,2,0)</f>
        <v>#REF!</v>
      </c>
      <c r="G18" s="6" t="e">
        <f>VLOOKUP(B18,#REF!,3,0)</f>
        <v>#REF!</v>
      </c>
      <c r="H18" s="7" t="e">
        <f t="shared" si="0"/>
        <v>#REF!</v>
      </c>
    </row>
    <row r="19" spans="1:10" ht="16">
      <c r="B19" s="167" t="s">
        <v>116</v>
      </c>
      <c r="C19" s="167"/>
      <c r="D19" s="167">
        <v>1E-3</v>
      </c>
      <c r="E19" s="167"/>
      <c r="F19" s="5" t="e">
        <f>VLOOKUP(B19,#REF!,2,0)</f>
        <v>#REF!</v>
      </c>
      <c r="G19" s="6" t="e">
        <f>VLOOKUP(B19,#REF!,3,0)</f>
        <v>#REF!</v>
      </c>
      <c r="H19" s="7" t="e">
        <f t="shared" si="0"/>
        <v>#REF!</v>
      </c>
    </row>
    <row r="20" spans="1:10" ht="16">
      <c r="B20" s="167" t="s">
        <v>53</v>
      </c>
      <c r="C20" s="167"/>
      <c r="D20" s="167">
        <v>5.0000000000000001E-3</v>
      </c>
      <c r="E20" s="167"/>
      <c r="F20" s="5" t="e">
        <f>VLOOKUP(B20,#REF!,2,0)</f>
        <v>#REF!</v>
      </c>
      <c r="G20" s="6" t="e">
        <f>VLOOKUP(B20,#REF!,3,0)</f>
        <v>#REF!</v>
      </c>
      <c r="H20" s="7" t="e">
        <f t="shared" si="0"/>
        <v>#REF!</v>
      </c>
    </row>
    <row r="21" spans="1:10" ht="16">
      <c r="B21" s="167" t="s">
        <v>115</v>
      </c>
      <c r="C21" s="167"/>
      <c r="D21" s="167">
        <v>5.0000000000000001E-3</v>
      </c>
      <c r="E21" s="167"/>
      <c r="F21" s="5" t="e">
        <f>VLOOKUP(B21,#REF!,2,0)</f>
        <v>#REF!</v>
      </c>
      <c r="G21" s="6" t="e">
        <f>VLOOKUP(B21,#REF!,3,0)</f>
        <v>#REF!</v>
      </c>
      <c r="H21" s="7" t="e">
        <f t="shared" si="0"/>
        <v>#REF!</v>
      </c>
    </row>
    <row r="22" spans="1:10" ht="16">
      <c r="B22" s="167" t="s">
        <v>42</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108</v>
      </c>
      <c r="C25" s="171"/>
      <c r="D25" s="171"/>
      <c r="E25" s="171"/>
      <c r="F25" s="171"/>
      <c r="G25" s="171"/>
      <c r="H25" s="171"/>
      <c r="I25" s="171"/>
      <c r="J25" s="171"/>
    </row>
    <row r="26" spans="1:10">
      <c r="A26" s="1" t="s">
        <v>25</v>
      </c>
      <c r="B26" s="171" t="s">
        <v>109</v>
      </c>
      <c r="C26" s="171"/>
      <c r="D26" s="171"/>
      <c r="E26" s="171"/>
      <c r="F26" s="171"/>
      <c r="G26" s="171"/>
      <c r="H26" s="171"/>
      <c r="I26" s="171"/>
      <c r="J26" s="171"/>
    </row>
    <row r="27" spans="1:10">
      <c r="A27" s="1" t="s">
        <v>26</v>
      </c>
      <c r="B27" s="171" t="s">
        <v>110</v>
      </c>
      <c r="C27" s="171"/>
      <c r="D27" s="171"/>
      <c r="E27" s="171"/>
      <c r="F27" s="171"/>
      <c r="G27" s="171"/>
      <c r="H27" s="171"/>
      <c r="I27" s="171"/>
      <c r="J27" s="171"/>
    </row>
    <row r="28" spans="1:10">
      <c r="A28" s="1" t="s">
        <v>27</v>
      </c>
      <c r="B28" s="171" t="s">
        <v>111</v>
      </c>
      <c r="C28" s="171"/>
      <c r="D28" s="171"/>
      <c r="E28" s="171"/>
      <c r="F28" s="171"/>
      <c r="G28" s="171"/>
      <c r="H28" s="171"/>
      <c r="I28" s="171"/>
      <c r="J28" s="171"/>
    </row>
    <row r="29" spans="1:10">
      <c r="A29" s="1" t="s">
        <v>28</v>
      </c>
      <c r="B29" s="171" t="s">
        <v>112</v>
      </c>
      <c r="C29" s="171"/>
      <c r="D29" s="171"/>
      <c r="E29" s="171"/>
      <c r="F29" s="171"/>
      <c r="G29" s="171"/>
      <c r="H29" s="171"/>
      <c r="I29" s="171"/>
      <c r="J29" s="171"/>
    </row>
    <row r="30" spans="1:10">
      <c r="A30" s="1" t="s">
        <v>29</v>
      </c>
      <c r="B30" s="171" t="s">
        <v>113</v>
      </c>
      <c r="C30" s="171"/>
      <c r="D30" s="171"/>
      <c r="E30" s="171"/>
      <c r="F30" s="171"/>
      <c r="G30" s="171"/>
      <c r="H30" s="171"/>
      <c r="I30" s="171"/>
      <c r="J30" s="171"/>
    </row>
    <row r="32" spans="1:10" ht="15">
      <c r="A32" s="172" t="s">
        <v>30</v>
      </c>
      <c r="B32" s="172"/>
      <c r="C32" s="172"/>
      <c r="D32" s="172"/>
      <c r="E32" s="172"/>
      <c r="F32" s="8"/>
      <c r="G32" s="172" t="s">
        <v>31</v>
      </c>
      <c r="H32" s="172"/>
      <c r="I32" s="172"/>
      <c r="J32" s="172"/>
    </row>
    <row r="33" spans="2:11" ht="15">
      <c r="G33" s="8"/>
      <c r="H33" s="8"/>
      <c r="I33" s="8"/>
      <c r="J33" s="8"/>
      <c r="K33" s="8"/>
    </row>
    <row r="34" spans="2:11">
      <c r="B34" s="1" t="s">
        <v>33</v>
      </c>
      <c r="E34" s="14">
        <v>12</v>
      </c>
      <c r="G34" s="1"/>
      <c r="H34" s="1" t="s">
        <v>33</v>
      </c>
      <c r="I34" s="1"/>
      <c r="J34" s="18">
        <f>E34</f>
        <v>12</v>
      </c>
    </row>
    <row r="35" spans="2:11">
      <c r="B35" s="1" t="s">
        <v>65</v>
      </c>
      <c r="E35" s="16" t="e">
        <f>SUM($H$13:$H$22)</f>
        <v>#REF!</v>
      </c>
      <c r="G35" s="1"/>
      <c r="H35" s="1" t="s">
        <v>65</v>
      </c>
      <c r="I35" s="1"/>
      <c r="J35" s="16" t="e">
        <f>SUM($H$13:$H$22)</f>
        <v>#REF!</v>
      </c>
    </row>
    <row r="36" spans="2:11" s="11" customFormat="1">
      <c r="B36" s="12" t="s">
        <v>32</v>
      </c>
      <c r="E36" s="17" t="e">
        <f>E35/(E34-E37)</f>
        <v>#REF!</v>
      </c>
      <c r="F36"/>
      <c r="G36" s="12"/>
      <c r="H36" s="12" t="s">
        <v>32</v>
      </c>
      <c r="I36" s="12"/>
      <c r="J36" s="17" t="e">
        <f>+J35/(J34-J37)</f>
        <v>#REF!</v>
      </c>
    </row>
    <row r="37" spans="2:11">
      <c r="B37" s="1" t="s">
        <v>20</v>
      </c>
      <c r="E37" s="18">
        <f>E34/106*6</f>
        <v>0.679245283018868</v>
      </c>
      <c r="G37" s="1"/>
      <c r="H37" s="1" t="s">
        <v>20</v>
      </c>
      <c r="I37" s="1"/>
      <c r="J37" s="18">
        <f>J34/112*12</f>
        <v>1.2857142857142856</v>
      </c>
    </row>
    <row r="38" spans="2:11">
      <c r="B38" s="1" t="s">
        <v>85</v>
      </c>
      <c r="E38" s="16" t="e">
        <f>E34-E35-E37</f>
        <v>#REF!</v>
      </c>
      <c r="G38" s="1"/>
      <c r="H38" s="1" t="s">
        <v>85</v>
      </c>
      <c r="I38" s="1"/>
      <c r="J38" s="15"/>
    </row>
    <row r="39" spans="2:11">
      <c r="B39" s="1"/>
      <c r="E39" s="9"/>
      <c r="G39" s="1"/>
      <c r="H39" s="1"/>
      <c r="I39" s="1"/>
      <c r="J39" s="10"/>
    </row>
    <row r="40" spans="2:11">
      <c r="B40" s="1" t="s">
        <v>34</v>
      </c>
      <c r="E40" s="19">
        <v>6</v>
      </c>
      <c r="G40" s="1"/>
      <c r="H40" s="1" t="s">
        <v>35</v>
      </c>
      <c r="I40" s="1"/>
      <c r="J40" s="19">
        <v>12</v>
      </c>
    </row>
    <row r="44" spans="2:11">
      <c r="B44" s="13" t="s">
        <v>36</v>
      </c>
    </row>
  </sheetData>
  <mergeCells count="32">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2:E32"/>
    <mergeCell ref="G32:J32"/>
    <mergeCell ref="B21:C21"/>
    <mergeCell ref="D21:E21"/>
    <mergeCell ref="B22:C22"/>
    <mergeCell ref="D22:E22"/>
    <mergeCell ref="A24:J24"/>
    <mergeCell ref="B25:J25"/>
    <mergeCell ref="B26:J26"/>
    <mergeCell ref="B27:J27"/>
    <mergeCell ref="B28:J28"/>
    <mergeCell ref="B29:J29"/>
    <mergeCell ref="B30:J30"/>
  </mergeCells>
  <dataValidations count="1">
    <dataValidation type="list" allowBlank="1" showInputMessage="1" showErrorMessage="1" sqref="B13:C22" xr:uid="{00000000-0002-0000-1000-000000000000}">
      <formula1>#REF!</formula1>
    </dataValidation>
  </dataValidations>
  <pageMargins left="0.7" right="0.7" top="0.75" bottom="0.75" header="0.3" footer="0.3"/>
  <pageSetup paperSize="9" orientation="portrait" verticalDpi="0"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D4E5DD"/>
  </sheetPr>
  <dimension ref="A4:K44"/>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37</v>
      </c>
    </row>
    <row r="10" spans="1:10" ht="25.5" customHeight="1">
      <c r="A10" s="168" t="s">
        <v>119</v>
      </c>
      <c r="B10" s="168"/>
      <c r="C10" s="168"/>
      <c r="D10" s="168"/>
      <c r="E10" s="168"/>
      <c r="F10" s="168"/>
      <c r="G10" s="168"/>
      <c r="H10" s="168"/>
      <c r="I10" s="168"/>
      <c r="J10" s="168"/>
    </row>
    <row r="12" spans="1:10" ht="16">
      <c r="B12" s="169" t="s">
        <v>16</v>
      </c>
      <c r="C12" s="169"/>
      <c r="D12" s="169" t="s">
        <v>17</v>
      </c>
      <c r="E12" s="169"/>
      <c r="F12" s="3" t="s">
        <v>18</v>
      </c>
      <c r="G12" s="4" t="s">
        <v>0</v>
      </c>
      <c r="H12" s="3" t="s">
        <v>19</v>
      </c>
    </row>
    <row r="13" spans="1:10" ht="16">
      <c r="B13" s="167" t="s">
        <v>101</v>
      </c>
      <c r="C13" s="167"/>
      <c r="D13" s="167">
        <v>1</v>
      </c>
      <c r="E13" s="167"/>
      <c r="F13" s="5" t="e">
        <f>VLOOKUP(B13,#REF!,2,0)</f>
        <v>#REF!</v>
      </c>
      <c r="G13" s="6" t="e">
        <f>VLOOKUP(B13,#REF!,3,0)</f>
        <v>#REF!</v>
      </c>
      <c r="H13" s="7" t="e">
        <f>G13*D13</f>
        <v>#REF!</v>
      </c>
    </row>
    <row r="14" spans="1:10" ht="16">
      <c r="B14" s="167" t="s">
        <v>102</v>
      </c>
      <c r="C14" s="167"/>
      <c r="D14" s="167">
        <v>0.18</v>
      </c>
      <c r="E14" s="167"/>
      <c r="F14" s="5" t="e">
        <f>VLOOKUP(B14,#REF!,2,0)</f>
        <v>#REF!</v>
      </c>
      <c r="G14" s="6" t="e">
        <f>VLOOKUP(B14,#REF!,3,0)</f>
        <v>#REF!</v>
      </c>
      <c r="H14" s="7" t="e">
        <f t="shared" ref="H14:H22" si="0">G14*D14</f>
        <v>#REF!</v>
      </c>
    </row>
    <row r="15" spans="1:10" ht="16">
      <c r="B15" s="167" t="s">
        <v>103</v>
      </c>
      <c r="C15" s="167"/>
      <c r="D15" s="167">
        <v>0.01</v>
      </c>
      <c r="E15" s="167"/>
      <c r="F15" s="5" t="e">
        <f>VLOOKUP(B15,#REF!,2,0)</f>
        <v>#REF!</v>
      </c>
      <c r="G15" s="6" t="e">
        <f>VLOOKUP(B15,#REF!,3,0)</f>
        <v>#REF!</v>
      </c>
      <c r="H15" s="7" t="e">
        <f t="shared" si="0"/>
        <v>#REF!</v>
      </c>
    </row>
    <row r="16" spans="1:10" ht="16">
      <c r="B16" s="167" t="s">
        <v>104</v>
      </c>
      <c r="C16" s="167"/>
      <c r="D16" s="167">
        <v>0.01</v>
      </c>
      <c r="E16" s="167"/>
      <c r="F16" s="5" t="e">
        <f>VLOOKUP(B16,#REF!,2,0)</f>
        <v>#REF!</v>
      </c>
      <c r="G16" s="6" t="e">
        <f>VLOOKUP(B16,#REF!,3,0)</f>
        <v>#REF!</v>
      </c>
      <c r="H16" s="7" t="e">
        <f t="shared" si="0"/>
        <v>#REF!</v>
      </c>
    </row>
    <row r="17" spans="1:10" ht="16">
      <c r="B17" s="167" t="s">
        <v>13</v>
      </c>
      <c r="C17" s="167"/>
      <c r="D17" s="167">
        <v>0.01</v>
      </c>
      <c r="E17" s="167"/>
      <c r="F17" s="5" t="e">
        <f>VLOOKUP(B17,#REF!,2,0)</f>
        <v>#REF!</v>
      </c>
      <c r="G17" s="6" t="e">
        <f>VLOOKUP(B17,#REF!,3,0)</f>
        <v>#REF!</v>
      </c>
      <c r="H17" s="7" t="e">
        <f t="shared" si="0"/>
        <v>#REF!</v>
      </c>
    </row>
    <row r="18" spans="1:10" ht="16">
      <c r="B18" s="167" t="s">
        <v>105</v>
      </c>
      <c r="C18" s="167"/>
      <c r="D18" s="167">
        <v>5.0000000000000001E-3</v>
      </c>
      <c r="E18" s="167"/>
      <c r="F18" s="5" t="e">
        <f>VLOOKUP(B18,#REF!,2,0)</f>
        <v>#REF!</v>
      </c>
      <c r="G18" s="6" t="e">
        <f>VLOOKUP(B18,#REF!,3,0)</f>
        <v>#REF!</v>
      </c>
      <c r="H18" s="7" t="e">
        <f t="shared" si="0"/>
        <v>#REF!</v>
      </c>
    </row>
    <row r="19" spans="1:10" ht="16">
      <c r="B19" s="167" t="s">
        <v>106</v>
      </c>
      <c r="C19" s="167"/>
      <c r="D19" s="167">
        <v>5.0000000000000001E-3</v>
      </c>
      <c r="E19" s="167"/>
      <c r="F19" s="5" t="e">
        <f>VLOOKUP(B19,#REF!,2,0)</f>
        <v>#REF!</v>
      </c>
      <c r="G19" s="6" t="e">
        <f>VLOOKUP(B19,#REF!,3,0)</f>
        <v>#REF!</v>
      </c>
      <c r="H19" s="7" t="e">
        <f t="shared" si="0"/>
        <v>#REF!</v>
      </c>
    </row>
    <row r="20" spans="1:10" ht="16">
      <c r="B20" s="167" t="s">
        <v>107</v>
      </c>
      <c r="C20" s="167"/>
      <c r="D20" s="167">
        <v>1.4999999999999999E-2</v>
      </c>
      <c r="E20" s="167"/>
      <c r="F20" s="5" t="e">
        <f>VLOOKUP(B20,#REF!,2,0)</f>
        <v>#REF!</v>
      </c>
      <c r="G20" s="6" t="e">
        <f>VLOOKUP(B20,#REF!,3,0)</f>
        <v>#REF!</v>
      </c>
      <c r="H20" s="7" t="e">
        <f t="shared" si="0"/>
        <v>#REF!</v>
      </c>
    </row>
    <row r="21" spans="1:10" ht="16">
      <c r="B21" s="167" t="s">
        <v>42</v>
      </c>
      <c r="C21" s="167"/>
      <c r="D21" s="167">
        <v>0</v>
      </c>
      <c r="E21" s="167"/>
      <c r="F21" s="5" t="e">
        <f>VLOOKUP(B21,#REF!,2,0)</f>
        <v>#REF!</v>
      </c>
      <c r="G21" s="6" t="e">
        <f>VLOOKUP(B21,#REF!,3,0)</f>
        <v>#REF!</v>
      </c>
      <c r="H21" s="7" t="e">
        <f t="shared" si="0"/>
        <v>#REF!</v>
      </c>
    </row>
    <row r="22" spans="1:10" ht="16">
      <c r="B22" s="167" t="s">
        <v>42</v>
      </c>
      <c r="C22" s="167"/>
      <c r="D22" s="167">
        <v>0</v>
      </c>
      <c r="E22" s="167"/>
      <c r="F22" s="5" t="e">
        <f>VLOOKUP(B22,#REF!,2,0)</f>
        <v>#REF!</v>
      </c>
      <c r="G22" s="6" t="e">
        <f>VLOOKUP(B22,#REF!,3,0)</f>
        <v>#REF!</v>
      </c>
      <c r="H22" s="7" t="e">
        <f t="shared" si="0"/>
        <v>#REF!</v>
      </c>
    </row>
    <row r="24" spans="1:10" ht="15">
      <c r="A24" s="172" t="s">
        <v>21</v>
      </c>
      <c r="B24" s="172"/>
      <c r="C24" s="172"/>
      <c r="D24" s="172"/>
      <c r="E24" s="172"/>
      <c r="F24" s="172"/>
      <c r="G24" s="172"/>
      <c r="H24" s="172"/>
      <c r="I24" s="172"/>
      <c r="J24" s="172"/>
    </row>
    <row r="25" spans="1:10">
      <c r="A25" s="1" t="s">
        <v>24</v>
      </c>
      <c r="B25" s="170" t="s">
        <v>95</v>
      </c>
      <c r="C25" s="171"/>
      <c r="D25" s="171"/>
      <c r="E25" s="171"/>
      <c r="F25" s="171"/>
      <c r="G25" s="171"/>
      <c r="H25" s="171"/>
      <c r="I25" s="171"/>
      <c r="J25" s="171"/>
    </row>
    <row r="26" spans="1:10">
      <c r="A26" s="1" t="s">
        <v>25</v>
      </c>
      <c r="B26" s="170" t="s">
        <v>96</v>
      </c>
      <c r="C26" s="171"/>
      <c r="D26" s="171"/>
      <c r="E26" s="171"/>
      <c r="F26" s="171"/>
      <c r="G26" s="171"/>
      <c r="H26" s="171"/>
      <c r="I26" s="171"/>
      <c r="J26" s="171"/>
    </row>
    <row r="27" spans="1:10">
      <c r="A27" s="1" t="s">
        <v>26</v>
      </c>
      <c r="B27" s="170" t="s">
        <v>97</v>
      </c>
      <c r="C27" s="171"/>
      <c r="D27" s="171"/>
      <c r="E27" s="171"/>
      <c r="F27" s="171"/>
      <c r="G27" s="171"/>
      <c r="H27" s="171"/>
      <c r="I27" s="171"/>
      <c r="J27" s="171"/>
    </row>
    <row r="28" spans="1:10">
      <c r="A28" s="1" t="s">
        <v>27</v>
      </c>
      <c r="B28" s="171" t="s">
        <v>98</v>
      </c>
      <c r="C28" s="171"/>
      <c r="D28" s="171"/>
      <c r="E28" s="171"/>
      <c r="F28" s="171"/>
      <c r="G28" s="171"/>
      <c r="H28" s="171"/>
      <c r="I28" s="171"/>
      <c r="J28" s="171"/>
    </row>
    <row r="29" spans="1:10">
      <c r="A29" s="1" t="s">
        <v>28</v>
      </c>
      <c r="B29" s="171" t="s">
        <v>99</v>
      </c>
      <c r="C29" s="171"/>
      <c r="D29" s="171"/>
      <c r="E29" s="171"/>
      <c r="F29" s="171"/>
      <c r="G29" s="171"/>
      <c r="H29" s="171"/>
      <c r="I29" s="171"/>
      <c r="J29" s="171"/>
    </row>
    <row r="30" spans="1:10">
      <c r="A30" s="1" t="s">
        <v>29</v>
      </c>
      <c r="B30" s="171" t="s">
        <v>100</v>
      </c>
      <c r="C30" s="171"/>
      <c r="D30" s="171"/>
      <c r="E30" s="171"/>
      <c r="F30" s="171"/>
      <c r="G30" s="171"/>
      <c r="H30" s="171"/>
      <c r="I30" s="171"/>
      <c r="J30" s="171"/>
    </row>
    <row r="32" spans="1:10" ht="15">
      <c r="A32" s="172" t="s">
        <v>30</v>
      </c>
      <c r="B32" s="172"/>
      <c r="C32" s="172"/>
      <c r="D32" s="172"/>
      <c r="E32" s="172"/>
      <c r="F32" s="8"/>
      <c r="G32" s="172" t="s">
        <v>31</v>
      </c>
      <c r="H32" s="172"/>
      <c r="I32" s="172"/>
      <c r="J32" s="172"/>
    </row>
    <row r="33" spans="2:11" ht="15">
      <c r="G33" s="8"/>
      <c r="H33" s="8"/>
      <c r="I33" s="8"/>
      <c r="J33" s="8"/>
      <c r="K33" s="8"/>
    </row>
    <row r="34" spans="2:11">
      <c r="B34" s="1" t="s">
        <v>33</v>
      </c>
      <c r="E34" s="14">
        <v>12</v>
      </c>
      <c r="G34" s="1"/>
      <c r="H34" s="1" t="s">
        <v>33</v>
      </c>
      <c r="I34" s="1"/>
      <c r="J34" s="18">
        <f>E34</f>
        <v>12</v>
      </c>
    </row>
    <row r="35" spans="2:11">
      <c r="B35" s="1" t="s">
        <v>65</v>
      </c>
      <c r="E35" s="16" t="e">
        <f>SUM($H$13:$H$22)</f>
        <v>#REF!</v>
      </c>
      <c r="G35" s="1"/>
      <c r="H35" s="1" t="s">
        <v>65</v>
      </c>
      <c r="I35" s="1"/>
      <c r="J35" s="16" t="e">
        <f>SUM($H$13:$H$22)</f>
        <v>#REF!</v>
      </c>
    </row>
    <row r="36" spans="2:11" s="11" customFormat="1">
      <c r="B36" s="12" t="s">
        <v>32</v>
      </c>
      <c r="E36" s="17" t="e">
        <f>E35/(E34-E37)</f>
        <v>#REF!</v>
      </c>
      <c r="F36"/>
      <c r="G36" s="12"/>
      <c r="H36" s="12" t="s">
        <v>32</v>
      </c>
      <c r="I36" s="12"/>
      <c r="J36" s="17" t="e">
        <f>+J35/(J34-J37)</f>
        <v>#REF!</v>
      </c>
    </row>
    <row r="37" spans="2:11">
      <c r="B37" s="1" t="s">
        <v>20</v>
      </c>
      <c r="E37" s="18">
        <f>E34/106*6</f>
        <v>0.679245283018868</v>
      </c>
      <c r="G37" s="1"/>
      <c r="H37" s="1" t="s">
        <v>20</v>
      </c>
      <c r="I37" s="1"/>
      <c r="J37" s="18">
        <f>J34/112*12</f>
        <v>1.2857142857142856</v>
      </c>
    </row>
    <row r="38" spans="2:11">
      <c r="B38" s="1" t="s">
        <v>85</v>
      </c>
      <c r="E38" s="16" t="e">
        <f>E34-E35-E37</f>
        <v>#REF!</v>
      </c>
      <c r="G38" s="1"/>
      <c r="H38" s="1" t="s">
        <v>85</v>
      </c>
      <c r="I38" s="1"/>
      <c r="J38" s="15"/>
    </row>
    <row r="39" spans="2:11">
      <c r="B39" s="1"/>
      <c r="E39" s="9"/>
      <c r="G39" s="1"/>
      <c r="H39" s="1"/>
      <c r="I39" s="1"/>
      <c r="J39" s="10"/>
    </row>
    <row r="40" spans="2:11">
      <c r="B40" s="1" t="s">
        <v>34</v>
      </c>
      <c r="E40" s="19">
        <v>6</v>
      </c>
      <c r="G40" s="1"/>
      <c r="H40" s="1" t="s">
        <v>35</v>
      </c>
      <c r="I40" s="1"/>
      <c r="J40" s="19">
        <v>12</v>
      </c>
    </row>
    <row r="44" spans="2:11">
      <c r="B44" s="13" t="s">
        <v>36</v>
      </c>
    </row>
  </sheetData>
  <mergeCells count="32">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2:E32"/>
    <mergeCell ref="G32:J32"/>
    <mergeCell ref="B25:J25"/>
    <mergeCell ref="B26:J26"/>
    <mergeCell ref="B27:J27"/>
    <mergeCell ref="B28:J28"/>
    <mergeCell ref="B29:J29"/>
    <mergeCell ref="B30:J30"/>
    <mergeCell ref="B21:C21"/>
    <mergeCell ref="D21:E21"/>
    <mergeCell ref="B22:C22"/>
    <mergeCell ref="D22:E22"/>
    <mergeCell ref="A24:J24"/>
  </mergeCells>
  <dataValidations count="1">
    <dataValidation type="list" allowBlank="1" showInputMessage="1" showErrorMessage="1" sqref="B13:C22" xr:uid="{00000000-0002-0000-1100-000000000000}">
      <formula1>#REF!</formula1>
    </dataValidation>
  </dataValidations>
  <pageMargins left="0.7" right="0.7" top="0.75" bottom="0.75" header="0.3" footer="0.3"/>
  <pageSetup paperSize="9" orientation="portrait" verticalDpi="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000000"/>
  </sheetPr>
  <dimension ref="A4:K43"/>
  <sheetViews>
    <sheetView showGridLines="0" workbookViewId="0">
      <selection activeCell="E33" sqref="E33"/>
    </sheetView>
  </sheetViews>
  <sheetFormatPr baseColWidth="10" defaultColWidth="8.83203125" defaultRowHeight="13"/>
  <cols>
    <col min="2" max="2" width="22.5" customWidth="1"/>
    <col min="3" max="3" width="30.6640625" customWidth="1"/>
    <col min="7" max="7" width="13.33203125" customWidth="1"/>
    <col min="8" max="8" width="9.33203125" customWidth="1"/>
    <col min="9" max="9" width="26" customWidth="1"/>
    <col min="10" max="10" width="9.6640625" customWidth="1"/>
  </cols>
  <sheetData>
    <row r="4" spans="1:10">
      <c r="F4" t="s">
        <v>41</v>
      </c>
    </row>
    <row r="8" spans="1:10" ht="12.75" customHeight="1"/>
    <row r="9" spans="1:10" ht="12.75" customHeight="1"/>
    <row r="10" spans="1:10" ht="25.5" customHeight="1">
      <c r="A10" s="176" t="s">
        <v>38</v>
      </c>
      <c r="B10" s="176"/>
      <c r="C10" s="176"/>
      <c r="D10" s="176"/>
      <c r="E10" s="176"/>
      <c r="F10" s="176"/>
      <c r="G10" s="176"/>
      <c r="H10" s="176"/>
      <c r="I10" s="176"/>
      <c r="J10" s="176"/>
    </row>
    <row r="12" spans="1:10" ht="16">
      <c r="B12" s="169" t="s">
        <v>16</v>
      </c>
      <c r="C12" s="169"/>
      <c r="D12" s="169" t="s">
        <v>17</v>
      </c>
      <c r="E12" s="169"/>
      <c r="F12" s="3" t="s">
        <v>18</v>
      </c>
      <c r="G12" s="4" t="s">
        <v>0</v>
      </c>
      <c r="H12" s="3" t="s">
        <v>19</v>
      </c>
    </row>
    <row r="13" spans="1:10" ht="16">
      <c r="B13" s="167" t="s">
        <v>84</v>
      </c>
      <c r="C13" s="167"/>
      <c r="D13" s="167">
        <v>1</v>
      </c>
      <c r="E13" s="167"/>
      <c r="F13" s="5" t="e">
        <f>VLOOKUP(B13,#REF!,2,0)</f>
        <v>#REF!</v>
      </c>
      <c r="G13" s="6" t="e">
        <f>VLOOKUP(B13,#REF!,3,0)</f>
        <v>#REF!</v>
      </c>
      <c r="H13" s="7" t="e">
        <f>G13*D13</f>
        <v>#REF!</v>
      </c>
    </row>
    <row r="14" spans="1:10" ht="16">
      <c r="B14" s="167" t="s">
        <v>5</v>
      </c>
      <c r="C14" s="167"/>
      <c r="D14" s="167">
        <v>0.04</v>
      </c>
      <c r="E14" s="167"/>
      <c r="F14" s="5" t="e">
        <f>VLOOKUP(B14,#REF!,2,0)</f>
        <v>#REF!</v>
      </c>
      <c r="G14" s="6" t="e">
        <f>VLOOKUP(B14,#REF!,3,0)</f>
        <v>#REF!</v>
      </c>
      <c r="H14" s="7" t="e">
        <f t="shared" ref="H14:H22" si="0">G14*D14</f>
        <v>#REF!</v>
      </c>
    </row>
    <row r="15" spans="1:10" ht="16">
      <c r="B15" s="167" t="s">
        <v>47</v>
      </c>
      <c r="C15" s="167"/>
      <c r="D15" s="167">
        <v>0.04</v>
      </c>
      <c r="E15" s="167"/>
      <c r="F15" s="5" t="e">
        <f>VLOOKUP(B15,#REF!,2,0)</f>
        <v>#REF!</v>
      </c>
      <c r="G15" s="6" t="e">
        <f>VLOOKUP(B15,#REF!,3,0)</f>
        <v>#REF!</v>
      </c>
      <c r="H15" s="7" t="e">
        <f t="shared" si="0"/>
        <v>#REF!</v>
      </c>
    </row>
    <row r="16" spans="1:10" ht="16">
      <c r="B16" s="167" t="s">
        <v>51</v>
      </c>
      <c r="C16" s="167"/>
      <c r="D16" s="167">
        <v>0.04</v>
      </c>
      <c r="E16" s="167"/>
      <c r="F16" s="5" t="e">
        <f>VLOOKUP(B16,#REF!,2,0)</f>
        <v>#REF!</v>
      </c>
      <c r="G16" s="6" t="e">
        <f>VLOOKUP(B16,#REF!,3,0)</f>
        <v>#REF!</v>
      </c>
      <c r="H16" s="7" t="e">
        <f t="shared" si="0"/>
        <v>#REF!</v>
      </c>
    </row>
    <row r="17" spans="1:11" ht="16">
      <c r="B17" s="167" t="s">
        <v>6</v>
      </c>
      <c r="C17" s="167"/>
      <c r="D17" s="167">
        <v>0.02</v>
      </c>
      <c r="E17" s="167"/>
      <c r="F17" s="5" t="e">
        <f>VLOOKUP(B17,#REF!,2,0)</f>
        <v>#REF!</v>
      </c>
      <c r="G17" s="6" t="e">
        <f>VLOOKUP(B17,#REF!,3,0)</f>
        <v>#REF!</v>
      </c>
      <c r="H17" s="7" t="e">
        <f t="shared" si="0"/>
        <v>#REF!</v>
      </c>
    </row>
    <row r="18" spans="1:11" ht="16">
      <c r="B18" s="167" t="s">
        <v>44</v>
      </c>
      <c r="C18" s="167"/>
      <c r="D18" s="167">
        <v>0.3</v>
      </c>
      <c r="E18" s="167"/>
      <c r="F18" s="5" t="e">
        <f>VLOOKUP(B18,#REF!,2,0)</f>
        <v>#REF!</v>
      </c>
      <c r="G18" s="6" t="e">
        <f>VLOOKUP(B18,#REF!,3,0)</f>
        <v>#REF!</v>
      </c>
      <c r="H18" s="7" t="e">
        <f t="shared" si="0"/>
        <v>#REF!</v>
      </c>
    </row>
    <row r="19" spans="1:11" ht="16">
      <c r="B19" s="167" t="s">
        <v>49</v>
      </c>
      <c r="C19" s="167"/>
      <c r="D19" s="167">
        <v>0.02</v>
      </c>
      <c r="E19" s="167"/>
      <c r="F19" s="5" t="e">
        <f>VLOOKUP(B19,#REF!,2,0)</f>
        <v>#REF!</v>
      </c>
      <c r="G19" s="6" t="e">
        <f>VLOOKUP(B19,#REF!,3,0)</f>
        <v>#REF!</v>
      </c>
      <c r="H19" s="7" t="e">
        <f t="shared" si="0"/>
        <v>#REF!</v>
      </c>
    </row>
    <row r="20" spans="1:11" ht="16">
      <c r="B20" s="167" t="s">
        <v>45</v>
      </c>
      <c r="C20" s="167"/>
      <c r="D20" s="167">
        <v>0.03</v>
      </c>
      <c r="E20" s="167"/>
      <c r="F20" s="5" t="e">
        <f>VLOOKUP(B20,#REF!,2,0)</f>
        <v>#REF!</v>
      </c>
      <c r="G20" s="6" t="e">
        <f>VLOOKUP(B20,#REF!,3,0)</f>
        <v>#REF!</v>
      </c>
      <c r="H20" s="7" t="e">
        <f t="shared" si="0"/>
        <v>#REF!</v>
      </c>
    </row>
    <row r="21" spans="1:11" ht="16">
      <c r="B21" s="167" t="s">
        <v>42</v>
      </c>
      <c r="C21" s="167"/>
      <c r="D21" s="167">
        <v>0</v>
      </c>
      <c r="E21" s="167"/>
      <c r="F21" s="5" t="e">
        <f>VLOOKUP(B21,#REF!,2,0)</f>
        <v>#REF!</v>
      </c>
      <c r="G21" s="6" t="e">
        <f>VLOOKUP(B21,#REF!,3,0)</f>
        <v>#REF!</v>
      </c>
      <c r="H21" s="7" t="e">
        <f t="shared" si="0"/>
        <v>#REF!</v>
      </c>
    </row>
    <row r="22" spans="1:11" ht="16">
      <c r="B22" s="167" t="s">
        <v>42</v>
      </c>
      <c r="C22" s="167"/>
      <c r="D22" s="167">
        <v>0</v>
      </c>
      <c r="E22" s="167"/>
      <c r="F22" s="5" t="e">
        <f>VLOOKUP(B22,#REF!,2,0)</f>
        <v>#REF!</v>
      </c>
      <c r="G22" s="6" t="e">
        <f>VLOOKUP(B22,#REF!,3,0)</f>
        <v>#REF!</v>
      </c>
      <c r="H22" s="7" t="e">
        <f t="shared" si="0"/>
        <v>#REF!</v>
      </c>
    </row>
    <row r="24" spans="1:11" ht="15">
      <c r="A24" s="172" t="s">
        <v>21</v>
      </c>
      <c r="B24" s="172"/>
      <c r="C24" s="172"/>
      <c r="D24" s="172"/>
      <c r="E24" s="172"/>
      <c r="F24" s="172"/>
      <c r="G24" s="172"/>
      <c r="H24" s="172"/>
      <c r="I24" s="172"/>
      <c r="J24" s="172"/>
    </row>
    <row r="25" spans="1:11">
      <c r="A25" s="1" t="s">
        <v>24</v>
      </c>
      <c r="B25" s="171" t="s">
        <v>63</v>
      </c>
      <c r="C25" s="171"/>
      <c r="D25" s="171"/>
      <c r="E25" s="171"/>
      <c r="F25" s="171"/>
      <c r="G25" s="171"/>
      <c r="H25" s="171"/>
      <c r="I25" s="171"/>
      <c r="J25" s="171"/>
    </row>
    <row r="26" spans="1:11">
      <c r="A26" s="1" t="s">
        <v>25</v>
      </c>
      <c r="B26" s="171" t="s">
        <v>62</v>
      </c>
      <c r="C26" s="171"/>
      <c r="D26" s="171"/>
      <c r="E26" s="171"/>
      <c r="F26" s="171"/>
      <c r="G26" s="171"/>
      <c r="H26" s="171"/>
      <c r="I26" s="171"/>
      <c r="J26" s="171"/>
    </row>
    <row r="27" spans="1:11">
      <c r="A27" s="1" t="s">
        <v>26</v>
      </c>
      <c r="B27" s="171" t="s">
        <v>61</v>
      </c>
      <c r="C27" s="171"/>
      <c r="D27" s="171"/>
      <c r="E27" s="171"/>
      <c r="F27" s="171"/>
      <c r="G27" s="171"/>
      <c r="H27" s="171"/>
      <c r="I27" s="171"/>
      <c r="J27" s="171"/>
    </row>
    <row r="28" spans="1:11">
      <c r="A28" s="1" t="s">
        <v>27</v>
      </c>
      <c r="B28" s="171" t="s">
        <v>60</v>
      </c>
      <c r="C28" s="171"/>
      <c r="D28" s="171"/>
      <c r="E28" s="171"/>
      <c r="F28" s="171"/>
      <c r="G28" s="171"/>
      <c r="H28" s="171"/>
      <c r="I28" s="171"/>
      <c r="J28" s="171"/>
    </row>
    <row r="29" spans="1:11">
      <c r="A29" s="1" t="s">
        <v>28</v>
      </c>
      <c r="B29" s="171" t="s">
        <v>64</v>
      </c>
      <c r="C29" s="171"/>
      <c r="D29" s="171"/>
      <c r="E29" s="171"/>
      <c r="F29" s="171"/>
      <c r="G29" s="171"/>
      <c r="H29" s="171"/>
      <c r="I29" s="171"/>
      <c r="J29" s="171"/>
    </row>
    <row r="31" spans="1:11" ht="15">
      <c r="A31" s="172" t="s">
        <v>30</v>
      </c>
      <c r="B31" s="172"/>
      <c r="C31" s="172"/>
      <c r="D31" s="172"/>
      <c r="E31" s="172"/>
      <c r="F31" s="8"/>
      <c r="G31" s="172" t="s">
        <v>31</v>
      </c>
      <c r="H31" s="172"/>
      <c r="I31" s="172"/>
      <c r="J31" s="172"/>
    </row>
    <row r="32" spans="1:11" ht="15">
      <c r="G32" s="8"/>
      <c r="H32" s="8"/>
      <c r="I32" s="8"/>
      <c r="J32" s="8"/>
      <c r="K32" s="8"/>
    </row>
    <row r="33" spans="2:10">
      <c r="B33" s="1" t="s">
        <v>33</v>
      </c>
      <c r="E33" s="14">
        <v>4</v>
      </c>
      <c r="F33" s="1"/>
      <c r="G33" s="1"/>
      <c r="H33" s="1" t="s">
        <v>33</v>
      </c>
      <c r="I33" s="1"/>
      <c r="J33" s="18">
        <f>E33</f>
        <v>4</v>
      </c>
    </row>
    <row r="34" spans="2:10">
      <c r="B34" s="1" t="s">
        <v>65</v>
      </c>
      <c r="E34" s="16" t="e">
        <f>SUM($H$13:$H$22)</f>
        <v>#REF!</v>
      </c>
      <c r="F34" s="1"/>
      <c r="G34" s="1"/>
      <c r="H34" s="1" t="s">
        <v>65</v>
      </c>
      <c r="I34" s="1"/>
      <c r="J34" s="16" t="e">
        <f>SUM($H$13:$H$22)</f>
        <v>#REF!</v>
      </c>
    </row>
    <row r="35" spans="2:10" s="11" customFormat="1">
      <c r="B35" s="12" t="s">
        <v>32</v>
      </c>
      <c r="E35" s="17" t="e">
        <f>E34/(E33-E36)</f>
        <v>#REF!</v>
      </c>
      <c r="F35" s="12"/>
      <c r="G35" s="12"/>
      <c r="H35" s="12" t="s">
        <v>32</v>
      </c>
      <c r="I35" s="12"/>
      <c r="J35" s="17" t="e">
        <f>+J34/(J33-J36)</f>
        <v>#REF!</v>
      </c>
    </row>
    <row r="36" spans="2:10">
      <c r="B36" s="1" t="s">
        <v>20</v>
      </c>
      <c r="E36" s="18">
        <f>E33/106*6</f>
        <v>0.22641509433962265</v>
      </c>
      <c r="F36" s="1"/>
      <c r="G36" s="1"/>
      <c r="H36" s="1" t="s">
        <v>20</v>
      </c>
      <c r="I36" s="1"/>
      <c r="J36" s="18">
        <f>J33/112*12</f>
        <v>0.42857142857142855</v>
      </c>
    </row>
    <row r="37" spans="2:10">
      <c r="B37" s="1" t="s">
        <v>85</v>
      </c>
      <c r="E37" s="16" t="e">
        <f>E33-E34-E36</f>
        <v>#REF!</v>
      </c>
      <c r="F37" s="1"/>
      <c r="G37" s="1"/>
      <c r="H37" s="1" t="s">
        <v>85</v>
      </c>
      <c r="I37" s="1"/>
      <c r="J37" s="16" t="e">
        <f>J33-J34-J36</f>
        <v>#REF!</v>
      </c>
    </row>
    <row r="38" spans="2:10">
      <c r="B38" s="1"/>
      <c r="E38" s="15"/>
      <c r="F38" s="1"/>
      <c r="G38" s="1"/>
      <c r="H38" s="1"/>
      <c r="I38" s="1"/>
      <c r="J38" s="15"/>
    </row>
    <row r="39" spans="2:10">
      <c r="B39" s="1" t="s">
        <v>34</v>
      </c>
      <c r="E39" s="19">
        <v>6</v>
      </c>
      <c r="F39" s="1"/>
      <c r="G39" s="1"/>
      <c r="H39" s="1" t="s">
        <v>35</v>
      </c>
      <c r="I39" s="1"/>
      <c r="J39" s="19">
        <v>12</v>
      </c>
    </row>
    <row r="43" spans="2:10">
      <c r="B43" s="13" t="s">
        <v>36</v>
      </c>
    </row>
  </sheetData>
  <mergeCells count="31">
    <mergeCell ref="A10:J10"/>
    <mergeCell ref="B12:C12"/>
    <mergeCell ref="D12:E12"/>
    <mergeCell ref="B13:C13"/>
    <mergeCell ref="D18:E18"/>
    <mergeCell ref="D13:E13"/>
    <mergeCell ref="D21:E21"/>
    <mergeCell ref="D22:E22"/>
    <mergeCell ref="B14:C14"/>
    <mergeCell ref="B15:C15"/>
    <mergeCell ref="B16:C16"/>
    <mergeCell ref="B17:C17"/>
    <mergeCell ref="B18:C18"/>
    <mergeCell ref="B21:C21"/>
    <mergeCell ref="D14:E14"/>
    <mergeCell ref="D15:E15"/>
    <mergeCell ref="D16:E16"/>
    <mergeCell ref="D17:E17"/>
    <mergeCell ref="B19:C19"/>
    <mergeCell ref="D19:E19"/>
    <mergeCell ref="B20:C20"/>
    <mergeCell ref="D20:E20"/>
    <mergeCell ref="B22:C22"/>
    <mergeCell ref="B26:J26"/>
    <mergeCell ref="A24:J24"/>
    <mergeCell ref="A31:E31"/>
    <mergeCell ref="G31:J31"/>
    <mergeCell ref="B27:J27"/>
    <mergeCell ref="B28:J28"/>
    <mergeCell ref="B29:J29"/>
    <mergeCell ref="B25:J25"/>
  </mergeCells>
  <dataValidations count="1">
    <dataValidation type="list" allowBlank="1" showInputMessage="1" showErrorMessage="1" sqref="B13:C22" xr:uid="{00000000-0002-0000-1200-000000000000}">
      <formula1>#REF!</formula1>
    </dataValidation>
  </dataValidations>
  <pageMargins left="0.7" right="0.7" top="0.75" bottom="0.75" header="0.3" footer="0.3"/>
  <pageSetup paperSize="9" orientation="portrait" verticalDpi="0"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0000"/>
  </sheetPr>
  <dimension ref="A4:K43"/>
  <sheetViews>
    <sheetView showGridLines="0" workbookViewId="0">
      <selection activeCell="E33" sqref="E33"/>
    </sheetView>
  </sheetViews>
  <sheetFormatPr baseColWidth="10" defaultColWidth="8.83203125" defaultRowHeight="13"/>
  <cols>
    <col min="2" max="2" width="22.5" customWidth="1"/>
    <col min="3" max="3" width="30.6640625" customWidth="1"/>
    <col min="7" max="7" width="13.33203125" customWidth="1"/>
    <col min="8" max="8" width="9.33203125" customWidth="1"/>
    <col min="9" max="9" width="26" customWidth="1"/>
    <col min="10" max="10" width="9.6640625" customWidth="1"/>
  </cols>
  <sheetData>
    <row r="4" spans="1:10">
      <c r="F4" t="s">
        <v>41</v>
      </c>
    </row>
    <row r="9" spans="1:10" ht="12.75" customHeight="1"/>
    <row r="10" spans="1:10" ht="25.5" customHeight="1">
      <c r="A10" s="176" t="s">
        <v>39</v>
      </c>
      <c r="B10" s="176"/>
      <c r="C10" s="176"/>
      <c r="D10" s="176"/>
      <c r="E10" s="176"/>
      <c r="F10" s="176"/>
      <c r="G10" s="176"/>
      <c r="H10" s="176"/>
      <c r="I10" s="176"/>
      <c r="J10" s="176"/>
    </row>
    <row r="12" spans="1:10" ht="16">
      <c r="B12" s="169" t="s">
        <v>16</v>
      </c>
      <c r="C12" s="169"/>
      <c r="D12" s="169" t="s">
        <v>17</v>
      </c>
      <c r="E12" s="169"/>
      <c r="F12" s="3" t="s">
        <v>18</v>
      </c>
      <c r="G12" s="4" t="s">
        <v>0</v>
      </c>
      <c r="H12" s="3" t="s">
        <v>19</v>
      </c>
    </row>
    <row r="13" spans="1:10" ht="16">
      <c r="B13" s="167" t="s">
        <v>80</v>
      </c>
      <c r="C13" s="167"/>
      <c r="D13" s="167">
        <v>0.1</v>
      </c>
      <c r="E13" s="167"/>
      <c r="F13" s="5" t="e">
        <f>VLOOKUP(B13,#REF!,2,0)</f>
        <v>#REF!</v>
      </c>
      <c r="G13" s="6" t="e">
        <f>VLOOKUP(B13,#REF!,3,0)</f>
        <v>#REF!</v>
      </c>
      <c r="H13" s="7" t="e">
        <f>G13*D13</f>
        <v>#REF!</v>
      </c>
    </row>
    <row r="14" spans="1:10" ht="16">
      <c r="B14" s="167" t="s">
        <v>73</v>
      </c>
      <c r="C14" s="167"/>
      <c r="D14" s="167">
        <v>0.03</v>
      </c>
      <c r="E14" s="167"/>
      <c r="F14" s="5" t="e">
        <f>VLOOKUP(B14,#REF!,2,0)</f>
        <v>#REF!</v>
      </c>
      <c r="G14" s="6" t="e">
        <f>VLOOKUP(B14,#REF!,3,0)</f>
        <v>#REF!</v>
      </c>
      <c r="H14" s="7" t="e">
        <f t="shared" ref="H14:H22" si="0">G14*D14</f>
        <v>#REF!</v>
      </c>
    </row>
    <row r="15" spans="1:10" ht="16">
      <c r="B15" s="167" t="s">
        <v>47</v>
      </c>
      <c r="C15" s="167"/>
      <c r="D15" s="167">
        <v>0.03</v>
      </c>
      <c r="E15" s="167"/>
      <c r="F15" s="5" t="e">
        <f>VLOOKUP(B15,#REF!,2,0)</f>
        <v>#REF!</v>
      </c>
      <c r="G15" s="6" t="e">
        <f>VLOOKUP(B15,#REF!,3,0)</f>
        <v>#REF!</v>
      </c>
      <c r="H15" s="7" t="e">
        <f t="shared" si="0"/>
        <v>#REF!</v>
      </c>
    </row>
    <row r="16" spans="1:10" ht="16">
      <c r="B16" s="167" t="s">
        <v>74</v>
      </c>
      <c r="C16" s="167"/>
      <c r="D16" s="167">
        <v>0.01</v>
      </c>
      <c r="E16" s="167"/>
      <c r="F16" s="5" t="e">
        <f>VLOOKUP(B16,#REF!,2,0)</f>
        <v>#REF!</v>
      </c>
      <c r="G16" s="6" t="e">
        <f>VLOOKUP(B16,#REF!,3,0)</f>
        <v>#REF!</v>
      </c>
      <c r="H16" s="7" t="e">
        <f t="shared" si="0"/>
        <v>#REF!</v>
      </c>
    </row>
    <row r="17" spans="1:11" ht="16">
      <c r="B17" s="167" t="s">
        <v>42</v>
      </c>
      <c r="C17" s="167"/>
      <c r="D17" s="167">
        <v>0</v>
      </c>
      <c r="E17" s="167"/>
      <c r="F17" s="5" t="e">
        <f>VLOOKUP(B17,#REF!,2,0)</f>
        <v>#REF!</v>
      </c>
      <c r="G17" s="6" t="e">
        <f>VLOOKUP(B17,#REF!,3,0)</f>
        <v>#REF!</v>
      </c>
      <c r="H17" s="7" t="e">
        <f t="shared" si="0"/>
        <v>#REF!</v>
      </c>
    </row>
    <row r="18" spans="1:11" ht="16">
      <c r="B18" s="167" t="s">
        <v>42</v>
      </c>
      <c r="C18" s="167"/>
      <c r="D18" s="167">
        <v>0</v>
      </c>
      <c r="E18" s="167"/>
      <c r="F18" s="5" t="e">
        <f>VLOOKUP(B18,#REF!,2,0)</f>
        <v>#REF!</v>
      </c>
      <c r="G18" s="6" t="e">
        <f>VLOOKUP(B18,#REF!,3,0)</f>
        <v>#REF!</v>
      </c>
      <c r="H18" s="7" t="e">
        <f t="shared" si="0"/>
        <v>#REF!</v>
      </c>
    </row>
    <row r="19" spans="1:11" ht="16">
      <c r="B19" s="167" t="s">
        <v>42</v>
      </c>
      <c r="C19" s="167"/>
      <c r="D19" s="167">
        <v>0</v>
      </c>
      <c r="E19" s="167"/>
      <c r="F19" s="5" t="e">
        <f>VLOOKUP(B19,#REF!,2,0)</f>
        <v>#REF!</v>
      </c>
      <c r="G19" s="6" t="e">
        <f>VLOOKUP(B19,#REF!,3,0)</f>
        <v>#REF!</v>
      </c>
      <c r="H19" s="7" t="e">
        <f t="shared" si="0"/>
        <v>#REF!</v>
      </c>
    </row>
    <row r="20" spans="1:11" ht="16">
      <c r="B20" s="167" t="s">
        <v>42</v>
      </c>
      <c r="C20" s="167"/>
      <c r="D20" s="167">
        <v>0</v>
      </c>
      <c r="E20" s="167"/>
      <c r="F20" s="5" t="e">
        <f>VLOOKUP(B20,#REF!,2,0)</f>
        <v>#REF!</v>
      </c>
      <c r="G20" s="6" t="e">
        <f>VLOOKUP(B20,#REF!,3,0)</f>
        <v>#REF!</v>
      </c>
      <c r="H20" s="7" t="e">
        <f t="shared" si="0"/>
        <v>#REF!</v>
      </c>
    </row>
    <row r="21" spans="1:11" ht="16">
      <c r="B21" s="167" t="s">
        <v>42</v>
      </c>
      <c r="C21" s="167"/>
      <c r="D21" s="167">
        <v>0</v>
      </c>
      <c r="E21" s="167"/>
      <c r="F21" s="5" t="e">
        <f>VLOOKUP(B21,#REF!,2,0)</f>
        <v>#REF!</v>
      </c>
      <c r="G21" s="6" t="e">
        <f>VLOOKUP(B21,#REF!,3,0)</f>
        <v>#REF!</v>
      </c>
      <c r="H21" s="7" t="e">
        <f t="shared" si="0"/>
        <v>#REF!</v>
      </c>
    </row>
    <row r="22" spans="1:11" ht="16">
      <c r="B22" s="167" t="s">
        <v>42</v>
      </c>
      <c r="C22" s="167"/>
      <c r="D22" s="167">
        <v>0</v>
      </c>
      <c r="E22" s="167"/>
      <c r="F22" s="5" t="e">
        <f>VLOOKUP(B22,#REF!,2,0)</f>
        <v>#REF!</v>
      </c>
      <c r="G22" s="6" t="e">
        <f>VLOOKUP(B22,#REF!,3,0)</f>
        <v>#REF!</v>
      </c>
      <c r="H22" s="7" t="e">
        <f t="shared" si="0"/>
        <v>#REF!</v>
      </c>
    </row>
    <row r="24" spans="1:11" ht="15">
      <c r="A24" s="172" t="s">
        <v>21</v>
      </c>
      <c r="B24" s="172"/>
      <c r="C24" s="172"/>
      <c r="D24" s="172"/>
      <c r="E24" s="172"/>
      <c r="F24" s="172"/>
      <c r="G24" s="172"/>
      <c r="H24" s="172"/>
      <c r="I24" s="172"/>
      <c r="J24" s="172"/>
    </row>
    <row r="25" spans="1:11">
      <c r="A25" s="1" t="s">
        <v>24</v>
      </c>
      <c r="B25" s="171" t="s">
        <v>76</v>
      </c>
      <c r="C25" s="171"/>
      <c r="D25" s="171"/>
      <c r="E25" s="171"/>
      <c r="F25" s="171"/>
      <c r="G25" s="171"/>
      <c r="H25" s="171"/>
      <c r="I25" s="171"/>
      <c r="J25" s="171"/>
    </row>
    <row r="26" spans="1:11">
      <c r="A26" s="1" t="s">
        <v>25</v>
      </c>
      <c r="B26" s="171" t="s">
        <v>75</v>
      </c>
      <c r="C26" s="171"/>
      <c r="D26" s="171"/>
      <c r="E26" s="171"/>
      <c r="F26" s="171"/>
      <c r="G26" s="171"/>
      <c r="H26" s="171"/>
      <c r="I26" s="171"/>
      <c r="J26" s="171"/>
    </row>
    <row r="27" spans="1:11">
      <c r="A27" s="1" t="s">
        <v>26</v>
      </c>
      <c r="B27" s="171" t="s">
        <v>77</v>
      </c>
      <c r="C27" s="171"/>
      <c r="D27" s="171"/>
      <c r="E27" s="171"/>
      <c r="F27" s="171"/>
      <c r="G27" s="171"/>
      <c r="H27" s="171"/>
      <c r="I27" s="171"/>
      <c r="J27" s="171"/>
    </row>
    <row r="28" spans="1:11">
      <c r="A28" s="1" t="s">
        <v>27</v>
      </c>
      <c r="B28" s="171" t="s">
        <v>78</v>
      </c>
      <c r="C28" s="171"/>
      <c r="D28" s="171"/>
      <c r="E28" s="171"/>
      <c r="F28" s="171"/>
      <c r="G28" s="171"/>
      <c r="H28" s="171"/>
      <c r="I28" s="171"/>
      <c r="J28" s="171"/>
    </row>
    <row r="29" spans="1:11">
      <c r="A29" s="1" t="s">
        <v>28</v>
      </c>
      <c r="B29" s="171" t="s">
        <v>79</v>
      </c>
      <c r="C29" s="171"/>
      <c r="D29" s="171"/>
      <c r="E29" s="171"/>
      <c r="F29" s="171"/>
      <c r="G29" s="171"/>
      <c r="H29" s="171"/>
      <c r="I29" s="171"/>
      <c r="J29" s="171"/>
    </row>
    <row r="31" spans="1:11" ht="15">
      <c r="A31" s="172" t="s">
        <v>30</v>
      </c>
      <c r="B31" s="172"/>
      <c r="C31" s="172"/>
      <c r="D31" s="172"/>
      <c r="E31" s="172"/>
      <c r="F31" s="8"/>
      <c r="G31" s="172" t="s">
        <v>31</v>
      </c>
      <c r="H31" s="172"/>
      <c r="I31" s="172"/>
      <c r="J31" s="172"/>
    </row>
    <row r="32" spans="1:11" ht="15">
      <c r="G32" s="8"/>
      <c r="H32" s="8"/>
      <c r="I32" s="8"/>
      <c r="J32" s="8"/>
      <c r="K32" s="8"/>
    </row>
    <row r="33" spans="2:10">
      <c r="B33" s="1" t="s">
        <v>33</v>
      </c>
      <c r="E33" s="14">
        <v>4</v>
      </c>
      <c r="F33" s="1"/>
      <c r="G33" s="1"/>
      <c r="H33" s="1" t="s">
        <v>33</v>
      </c>
      <c r="I33" s="1"/>
      <c r="J33" s="18">
        <f>E33</f>
        <v>4</v>
      </c>
    </row>
    <row r="34" spans="2:10">
      <c r="B34" s="1" t="s">
        <v>65</v>
      </c>
      <c r="E34" s="16" t="e">
        <f>SUM($H$13:$H$22)</f>
        <v>#REF!</v>
      </c>
      <c r="F34" s="1"/>
      <c r="G34" s="1"/>
      <c r="H34" s="1" t="s">
        <v>65</v>
      </c>
      <c r="I34" s="1"/>
      <c r="J34" s="16" t="e">
        <f>SUM($H$13:$H$22)</f>
        <v>#REF!</v>
      </c>
    </row>
    <row r="35" spans="2:10" s="11" customFormat="1">
      <c r="B35" s="12" t="s">
        <v>32</v>
      </c>
      <c r="E35" s="17" t="e">
        <f>E34/(E33-E36)</f>
        <v>#REF!</v>
      </c>
      <c r="F35" s="12"/>
      <c r="G35" s="12"/>
      <c r="H35" s="12" t="s">
        <v>32</v>
      </c>
      <c r="I35" s="12"/>
      <c r="J35" s="17" t="e">
        <f>+J34/(J33-J36)</f>
        <v>#REF!</v>
      </c>
    </row>
    <row r="36" spans="2:10">
      <c r="B36" s="1" t="s">
        <v>20</v>
      </c>
      <c r="E36" s="18">
        <f>E33/106*6</f>
        <v>0.22641509433962265</v>
      </c>
      <c r="F36" s="1"/>
      <c r="G36" s="1"/>
      <c r="H36" s="1" t="s">
        <v>20</v>
      </c>
      <c r="I36" s="1"/>
      <c r="J36" s="18">
        <f>J33/112*12</f>
        <v>0.42857142857142855</v>
      </c>
    </row>
    <row r="37" spans="2:10">
      <c r="B37" s="1" t="s">
        <v>85</v>
      </c>
      <c r="E37" s="16" t="e">
        <f>E33-E34-E36</f>
        <v>#REF!</v>
      </c>
      <c r="F37" s="1"/>
      <c r="G37" s="1"/>
      <c r="H37" s="1" t="s">
        <v>85</v>
      </c>
      <c r="I37" s="1"/>
      <c r="J37" s="16" t="e">
        <f>J33-J34-J36</f>
        <v>#REF!</v>
      </c>
    </row>
    <row r="38" spans="2:10">
      <c r="B38" s="1"/>
      <c r="E38" s="15"/>
      <c r="F38" s="1"/>
      <c r="G38" s="1"/>
      <c r="H38" s="1"/>
      <c r="I38" s="1"/>
      <c r="J38" s="15"/>
    </row>
    <row r="39" spans="2:10">
      <c r="B39" s="1" t="s">
        <v>34</v>
      </c>
      <c r="E39" s="19">
        <v>6</v>
      </c>
      <c r="F39" s="1"/>
      <c r="G39" s="1"/>
      <c r="H39" s="1" t="s">
        <v>35</v>
      </c>
      <c r="I39" s="1"/>
      <c r="J39" s="19">
        <v>12</v>
      </c>
    </row>
    <row r="43" spans="2:10">
      <c r="B43" s="13" t="s">
        <v>36</v>
      </c>
    </row>
  </sheetData>
  <mergeCells count="31">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26:J26"/>
    <mergeCell ref="B27:J27"/>
    <mergeCell ref="B28:J28"/>
    <mergeCell ref="B29:J29"/>
    <mergeCell ref="A31:E31"/>
    <mergeCell ref="G31:J31"/>
  </mergeCells>
  <dataValidations count="1">
    <dataValidation type="list" allowBlank="1" showInputMessage="1" showErrorMessage="1" sqref="B13:C22" xr:uid="{00000000-0002-0000-1300-000000000000}">
      <formula1>#REF!</formula1>
    </dataValidation>
  </dataValidations>
  <pageMargins left="0.7" right="0.7" top="0.75" bottom="0.75" header="0.3" footer="0.3"/>
  <pageSetup paperSize="9" orientation="portrait" verticalDpi="0"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000000"/>
  </sheetPr>
  <dimension ref="A4:K43"/>
  <sheetViews>
    <sheetView showGridLines="0" zoomScaleNormal="100" workbookViewId="0">
      <selection activeCell="E33" sqref="E33"/>
    </sheetView>
  </sheetViews>
  <sheetFormatPr baseColWidth="10" defaultColWidth="8.83203125" defaultRowHeight="13"/>
  <cols>
    <col min="2" max="2" width="22.5" customWidth="1"/>
    <col min="3" max="3" width="30.6640625" customWidth="1"/>
    <col min="7" max="7" width="13.33203125" customWidth="1"/>
    <col min="8" max="8" width="9.33203125" customWidth="1"/>
    <col min="9" max="9" width="26" customWidth="1"/>
    <col min="10" max="10" width="9.6640625" customWidth="1"/>
  </cols>
  <sheetData>
    <row r="4" spans="1:10">
      <c r="F4" t="s">
        <v>41</v>
      </c>
    </row>
    <row r="9" spans="1:10" ht="12.75" customHeight="1"/>
    <row r="10" spans="1:10" ht="25.5" customHeight="1">
      <c r="A10" s="176" t="s">
        <v>40</v>
      </c>
      <c r="B10" s="176"/>
      <c r="C10" s="176"/>
      <c r="D10" s="176"/>
      <c r="E10" s="176"/>
      <c r="F10" s="176"/>
      <c r="G10" s="176"/>
      <c r="H10" s="176"/>
      <c r="I10" s="176"/>
      <c r="J10" s="176"/>
    </row>
    <row r="12" spans="1:10" ht="16">
      <c r="B12" s="169" t="s">
        <v>16</v>
      </c>
      <c r="C12" s="169"/>
      <c r="D12" s="169" t="s">
        <v>17</v>
      </c>
      <c r="E12" s="169"/>
      <c r="F12" s="3" t="s">
        <v>18</v>
      </c>
      <c r="G12" s="4" t="s">
        <v>0</v>
      </c>
      <c r="H12" s="3" t="s">
        <v>19</v>
      </c>
    </row>
    <row r="13" spans="1:10" ht="16">
      <c r="B13" s="167" t="s">
        <v>82</v>
      </c>
      <c r="C13" s="167"/>
      <c r="D13" s="167">
        <v>1</v>
      </c>
      <c r="E13" s="167"/>
      <c r="F13" s="5" t="e">
        <f>VLOOKUP(B13,#REF!,2,0)</f>
        <v>#REF!</v>
      </c>
      <c r="G13" s="6" t="e">
        <f>VLOOKUP(B13,#REF!,3,0)</f>
        <v>#REF!</v>
      </c>
      <c r="H13" s="7" t="e">
        <f>G13*D13</f>
        <v>#REF!</v>
      </c>
    </row>
    <row r="14" spans="1:10" ht="16">
      <c r="B14" s="167" t="s">
        <v>10</v>
      </c>
      <c r="C14" s="167"/>
      <c r="D14" s="167">
        <v>0.08</v>
      </c>
      <c r="E14" s="167"/>
      <c r="F14" s="5" t="e">
        <f>VLOOKUP(B14,#REF!,2,0)</f>
        <v>#REF!</v>
      </c>
      <c r="G14" s="6" t="e">
        <f>VLOOKUP(B14,#REF!,3,0)</f>
        <v>#REF!</v>
      </c>
      <c r="H14" s="7" t="e">
        <f t="shared" ref="H14:H22" si="0">G14*D14</f>
        <v>#REF!</v>
      </c>
    </row>
    <row r="15" spans="1:10" ht="16">
      <c r="B15" s="167" t="s">
        <v>51</v>
      </c>
      <c r="C15" s="167"/>
      <c r="D15" s="167">
        <v>0.04</v>
      </c>
      <c r="E15" s="167"/>
      <c r="F15" s="5" t="e">
        <f>VLOOKUP(B15,#REF!,2,0)</f>
        <v>#REF!</v>
      </c>
      <c r="G15" s="6" t="e">
        <f>VLOOKUP(B15,#REF!,3,0)</f>
        <v>#REF!</v>
      </c>
      <c r="H15" s="7" t="e">
        <f t="shared" si="0"/>
        <v>#REF!</v>
      </c>
    </row>
    <row r="16" spans="1:10" ht="16">
      <c r="B16" s="167" t="s">
        <v>70</v>
      </c>
      <c r="C16" s="167"/>
      <c r="D16" s="167">
        <v>0.04</v>
      </c>
      <c r="E16" s="167"/>
      <c r="F16" s="5" t="e">
        <f>VLOOKUP(B16,#REF!,2,0)</f>
        <v>#REF!</v>
      </c>
      <c r="G16" s="6" t="e">
        <f>VLOOKUP(B16,#REF!,3,0)</f>
        <v>#REF!</v>
      </c>
      <c r="H16" s="7" t="e">
        <f t="shared" si="0"/>
        <v>#REF!</v>
      </c>
    </row>
    <row r="17" spans="1:11" ht="16">
      <c r="B17" s="167" t="s">
        <v>13</v>
      </c>
      <c r="C17" s="167"/>
      <c r="D17" s="167">
        <v>0.04</v>
      </c>
      <c r="E17" s="167"/>
      <c r="F17" s="5" t="e">
        <f>VLOOKUP(B17,#REF!,2,0)</f>
        <v>#REF!</v>
      </c>
      <c r="G17" s="6" t="e">
        <f>VLOOKUP(B17,#REF!,3,0)</f>
        <v>#REF!</v>
      </c>
      <c r="H17" s="7" t="e">
        <f t="shared" si="0"/>
        <v>#REF!</v>
      </c>
    </row>
    <row r="18" spans="1:11" ht="16">
      <c r="B18" s="167" t="s">
        <v>55</v>
      </c>
      <c r="C18" s="167"/>
      <c r="D18" s="167">
        <v>0.02</v>
      </c>
      <c r="E18" s="167"/>
      <c r="F18" s="5" t="e">
        <f>VLOOKUP(B18,#REF!,2,0)</f>
        <v>#REF!</v>
      </c>
      <c r="G18" s="6" t="e">
        <f>VLOOKUP(B18,#REF!,3,0)</f>
        <v>#REF!</v>
      </c>
      <c r="H18" s="7" t="e">
        <f t="shared" si="0"/>
        <v>#REF!</v>
      </c>
    </row>
    <row r="19" spans="1:11" ht="16">
      <c r="B19" s="167" t="s">
        <v>46</v>
      </c>
      <c r="C19" s="167"/>
      <c r="D19" s="167">
        <v>0.08</v>
      </c>
      <c r="E19" s="167"/>
      <c r="F19" s="5" t="e">
        <f>VLOOKUP(B19,#REF!,2,0)</f>
        <v>#REF!</v>
      </c>
      <c r="G19" s="6" t="e">
        <f>VLOOKUP(B19,#REF!,3,0)</f>
        <v>#REF!</v>
      </c>
      <c r="H19" s="7" t="e">
        <f t="shared" si="0"/>
        <v>#REF!</v>
      </c>
    </row>
    <row r="20" spans="1:11" ht="16">
      <c r="B20" s="167" t="s">
        <v>57</v>
      </c>
      <c r="C20" s="167"/>
      <c r="D20" s="167">
        <v>0.01</v>
      </c>
      <c r="E20" s="167"/>
      <c r="F20" s="5" t="e">
        <f>VLOOKUP(B20,#REF!,2,0)</f>
        <v>#REF!</v>
      </c>
      <c r="G20" s="6" t="e">
        <f>VLOOKUP(B20,#REF!,3,0)</f>
        <v>#REF!</v>
      </c>
      <c r="H20" s="7" t="e">
        <f t="shared" si="0"/>
        <v>#REF!</v>
      </c>
    </row>
    <row r="21" spans="1:11" ht="16">
      <c r="B21" s="167" t="s">
        <v>66</v>
      </c>
      <c r="C21" s="167"/>
      <c r="D21" s="167">
        <v>0.03</v>
      </c>
      <c r="E21" s="167"/>
      <c r="F21" s="5" t="e">
        <f>VLOOKUP(B21,#REF!,2,0)</f>
        <v>#REF!</v>
      </c>
      <c r="G21" s="6" t="e">
        <f>VLOOKUP(B21,#REF!,3,0)</f>
        <v>#REF!</v>
      </c>
      <c r="H21" s="7" t="e">
        <f t="shared" si="0"/>
        <v>#REF!</v>
      </c>
    </row>
    <row r="22" spans="1:11" ht="16">
      <c r="B22" s="167" t="s">
        <v>3</v>
      </c>
      <c r="C22" s="167"/>
      <c r="D22" s="167">
        <v>0.02</v>
      </c>
      <c r="E22" s="167"/>
      <c r="F22" s="5" t="e">
        <f>VLOOKUP(B22,#REF!,2,0)</f>
        <v>#REF!</v>
      </c>
      <c r="G22" s="6" t="e">
        <f>VLOOKUP(B22,#REF!,3,0)</f>
        <v>#REF!</v>
      </c>
      <c r="H22" s="7" t="e">
        <f t="shared" si="0"/>
        <v>#REF!</v>
      </c>
    </row>
    <row r="24" spans="1:11" ht="15">
      <c r="A24" s="172" t="s">
        <v>21</v>
      </c>
      <c r="B24" s="172"/>
      <c r="C24" s="172"/>
      <c r="D24" s="172"/>
      <c r="E24" s="172"/>
      <c r="F24" s="172"/>
      <c r="G24" s="172"/>
      <c r="H24" s="172"/>
      <c r="I24" s="172"/>
      <c r="J24" s="172"/>
    </row>
    <row r="25" spans="1:11">
      <c r="A25" s="1" t="s">
        <v>24</v>
      </c>
      <c r="B25" s="171" t="s">
        <v>67</v>
      </c>
      <c r="C25" s="171"/>
      <c r="D25" s="171"/>
      <c r="E25" s="171"/>
      <c r="F25" s="171"/>
      <c r="G25" s="171"/>
      <c r="H25" s="171"/>
      <c r="I25" s="171"/>
      <c r="J25" s="171"/>
    </row>
    <row r="26" spans="1:11">
      <c r="A26" s="1" t="s">
        <v>25</v>
      </c>
      <c r="B26" s="171" t="s">
        <v>68</v>
      </c>
      <c r="C26" s="171"/>
      <c r="D26" s="171"/>
      <c r="E26" s="171"/>
      <c r="F26" s="171"/>
      <c r="G26" s="171"/>
      <c r="H26" s="171"/>
      <c r="I26" s="171"/>
      <c r="J26" s="171"/>
    </row>
    <row r="27" spans="1:11">
      <c r="A27" s="1" t="s">
        <v>26</v>
      </c>
      <c r="B27" s="171" t="s">
        <v>69</v>
      </c>
      <c r="C27" s="171"/>
      <c r="D27" s="171"/>
      <c r="E27" s="171"/>
      <c r="F27" s="171"/>
      <c r="G27" s="171"/>
      <c r="H27" s="171"/>
      <c r="I27" s="171"/>
      <c r="J27" s="171"/>
    </row>
    <row r="28" spans="1:11">
      <c r="A28" s="1" t="s">
        <v>27</v>
      </c>
      <c r="B28" s="171" t="s">
        <v>71</v>
      </c>
      <c r="C28" s="171"/>
      <c r="D28" s="171"/>
      <c r="E28" s="171"/>
      <c r="F28" s="171"/>
      <c r="G28" s="171"/>
      <c r="H28" s="171"/>
      <c r="I28" s="171"/>
      <c r="J28" s="171"/>
    </row>
    <row r="29" spans="1:11">
      <c r="A29" s="1" t="s">
        <v>28</v>
      </c>
      <c r="B29" s="171" t="s">
        <v>72</v>
      </c>
      <c r="C29" s="171"/>
      <c r="D29" s="171"/>
      <c r="E29" s="171"/>
      <c r="F29" s="171"/>
      <c r="G29" s="171"/>
      <c r="H29" s="171"/>
      <c r="I29" s="171"/>
      <c r="J29" s="171"/>
    </row>
    <row r="31" spans="1:11" ht="15">
      <c r="A31" s="172" t="s">
        <v>30</v>
      </c>
      <c r="B31" s="172"/>
      <c r="C31" s="172"/>
      <c r="D31" s="172"/>
      <c r="E31" s="172"/>
      <c r="F31" s="8"/>
      <c r="G31" s="172" t="s">
        <v>31</v>
      </c>
      <c r="H31" s="172"/>
      <c r="I31" s="172"/>
      <c r="J31" s="172"/>
    </row>
    <row r="32" spans="1:11" ht="15">
      <c r="G32" s="8"/>
      <c r="H32" s="8"/>
      <c r="I32" s="8"/>
      <c r="J32" s="8"/>
      <c r="K32" s="8"/>
    </row>
    <row r="33" spans="2:10">
      <c r="B33" s="1" t="s">
        <v>33</v>
      </c>
      <c r="E33" s="14">
        <v>11.5</v>
      </c>
      <c r="F33" s="1"/>
      <c r="G33" s="1"/>
      <c r="H33" s="1" t="s">
        <v>33</v>
      </c>
      <c r="I33" s="1"/>
      <c r="J33" s="18">
        <f>E33</f>
        <v>11.5</v>
      </c>
    </row>
    <row r="34" spans="2:10">
      <c r="B34" s="1" t="s">
        <v>65</v>
      </c>
      <c r="E34" s="16" t="e">
        <f>SUM($H$13:$H$22)</f>
        <v>#REF!</v>
      </c>
      <c r="F34" s="1"/>
      <c r="G34" s="1"/>
      <c r="H34" s="1" t="s">
        <v>65</v>
      </c>
      <c r="I34" s="1"/>
      <c r="J34" s="16" t="e">
        <f>SUM($H$13:$H$22)</f>
        <v>#REF!</v>
      </c>
    </row>
    <row r="35" spans="2:10" s="11" customFormat="1">
      <c r="B35" s="12" t="s">
        <v>32</v>
      </c>
      <c r="E35" s="17" t="e">
        <f>E34/(E33-E36)</f>
        <v>#REF!</v>
      </c>
      <c r="F35" s="12"/>
      <c r="G35" s="12"/>
      <c r="H35" s="12" t="s">
        <v>32</v>
      </c>
      <c r="I35" s="12"/>
      <c r="J35" s="17" t="e">
        <f>+J34/(J33-J36)</f>
        <v>#REF!</v>
      </c>
    </row>
    <row r="36" spans="2:10">
      <c r="B36" s="1" t="s">
        <v>20</v>
      </c>
      <c r="E36" s="18">
        <f>E33/106*6</f>
        <v>0.65094339622641506</v>
      </c>
      <c r="F36" s="1"/>
      <c r="G36" s="1"/>
      <c r="H36" s="1" t="s">
        <v>20</v>
      </c>
      <c r="I36" s="1"/>
      <c r="J36" s="18">
        <f>J33/112*12</f>
        <v>1.2321428571428572</v>
      </c>
    </row>
    <row r="37" spans="2:10">
      <c r="B37" s="1" t="s">
        <v>85</v>
      </c>
      <c r="E37" s="16" t="e">
        <f>E33-E34-E36</f>
        <v>#REF!</v>
      </c>
      <c r="F37" s="1"/>
      <c r="G37" s="1"/>
      <c r="H37" s="1" t="s">
        <v>85</v>
      </c>
      <c r="I37" s="1"/>
      <c r="J37" s="16" t="e">
        <f>J33-J34-J36</f>
        <v>#REF!</v>
      </c>
    </row>
    <row r="38" spans="2:10">
      <c r="B38" s="1"/>
      <c r="E38" s="15"/>
      <c r="F38" s="1"/>
      <c r="G38" s="1"/>
      <c r="H38" s="1"/>
      <c r="I38" s="1"/>
      <c r="J38" s="15"/>
    </row>
    <row r="39" spans="2:10">
      <c r="B39" s="1" t="s">
        <v>34</v>
      </c>
      <c r="E39" s="19">
        <v>6</v>
      </c>
      <c r="F39" s="1"/>
      <c r="G39" s="1"/>
      <c r="H39" s="1" t="s">
        <v>35</v>
      </c>
      <c r="I39" s="1"/>
      <c r="J39" s="19">
        <v>12</v>
      </c>
    </row>
    <row r="43" spans="2:10">
      <c r="B43" s="13" t="s">
        <v>36</v>
      </c>
    </row>
  </sheetData>
  <mergeCells count="31">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26:J26"/>
    <mergeCell ref="B27:J27"/>
    <mergeCell ref="B28:J28"/>
    <mergeCell ref="B29:J29"/>
    <mergeCell ref="A31:E31"/>
    <mergeCell ref="G31:J31"/>
  </mergeCells>
  <dataValidations count="1">
    <dataValidation type="list" allowBlank="1" showInputMessage="1" showErrorMessage="1" sqref="B13:C22" xr:uid="{00000000-0002-0000-1400-000000000000}">
      <formula1>#REF!</formula1>
    </dataValidation>
  </dataValidations>
  <pageMargins left="0.7" right="0.7" top="0.75" bottom="0.75" header="0.3" footer="0.3"/>
  <pageSetup paperSize="9" orientation="portrait"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EBC5663F3A273B48B38AA909D932C1BD" ma:contentTypeVersion="17" ma:contentTypeDescription="Een nieuw document maken." ma:contentTypeScope="" ma:versionID="da33e2107b85d20ac551a4eb578f90ea">
  <xsd:schema xmlns:xsd="http://www.w3.org/2001/XMLSchema" xmlns:xs="http://www.w3.org/2001/XMLSchema" xmlns:p="http://schemas.microsoft.com/office/2006/metadata/properties" xmlns:ns2="0de939b4-24c4-47d9-9aca-b8409b80c42a" xmlns:ns3="a322f334-9d7a-4814-815b-9cdf8905837b" xmlns:ns4="a900abda-9d99-4820-aacd-667076ff3821" targetNamespace="http://schemas.microsoft.com/office/2006/metadata/properties" ma:root="true" ma:fieldsID="ca190636fcd176c7dbf6beb5b06443f5" ns2:_="" ns3:_="" ns4:_="">
    <xsd:import namespace="0de939b4-24c4-47d9-9aca-b8409b80c42a"/>
    <xsd:import namespace="a322f334-9d7a-4814-815b-9cdf8905837b"/>
    <xsd:import namespace="a900abda-9d99-4820-aacd-667076ff3821"/>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2:MediaLengthInSeconds" minOccurs="0"/>
                <xsd:element ref="ns2:lcf76f155ced4ddcb4097134ff3c332f" minOccurs="0"/>
                <xsd:element ref="ns4:TaxCatchAll" minOccurs="0"/>
                <xsd:element ref="ns2:MediaServiceOCR" minOccurs="0"/>
                <xsd:element ref="ns2:MediaServiceGenerationTime" minOccurs="0"/>
                <xsd:element ref="ns2:MediaServiceEventHashCode" minOccurs="0"/>
                <xsd:element ref="ns2:MediaServiceLocation" minOccurs="0"/>
                <xsd:element ref="ns2:sf" minOccurs="0"/>
                <xsd:element ref="ns2:MediaServiceObjectDetectorVersions"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de939b4-24c4-47d9-9aca-b8409b80c42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lcf76f155ced4ddcb4097134ff3c332f" ma:index="15" nillable="true" ma:taxonomy="true" ma:internalName="lcf76f155ced4ddcb4097134ff3c332f" ma:taxonomyFieldName="MediaServiceImageTags" ma:displayName="Afbeeldingtags" ma:readOnly="false" ma:fieldId="{5cf76f15-5ced-4ddc-b409-7134ff3c332f}" ma:taxonomyMulti="true" ma:sspId="73a5ca0b-9596-48f3-9e71-f3ffab0fe207" ma:termSetId="09814cd3-568e-fe90-9814-8d621ff8fb84" ma:anchorId="fba54fb3-c3e1-fe81-a776-ca4b69148c4d" ma:open="true" ma:isKeyword="false">
      <xsd:complexType>
        <xsd:sequence>
          <xsd:element ref="pc:Terms" minOccurs="0" maxOccurs="1"/>
        </xsd:sequence>
      </xsd:complex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ternalName="MediaServiceLocation" ma:readOnly="true">
      <xsd:simpleType>
        <xsd:restriction base="dms:Text"/>
      </xsd:simpleType>
    </xsd:element>
    <xsd:element name="sf" ma:index="21" nillable="true" ma:displayName="sf" ma:description="sdf" ma:format="Dropdown" ma:list="UserInfo" ma:SharePointGroup="0" ma:internalName="sf">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MediaServiceObjectDetectorVersions" ma:index="22" nillable="true" ma:displayName="MediaServiceObjectDetectorVersions" ma:hidden="true" ma:indexed="true" ma:internalName="MediaServiceObjectDetectorVersions"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BillingMetadata" ma:index="24"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322f334-9d7a-4814-815b-9cdf8905837b" elementFormDefault="qualified">
    <xsd:import namespace="http://schemas.microsoft.com/office/2006/documentManagement/types"/>
    <xsd:import namespace="http://schemas.microsoft.com/office/infopath/2007/PartnerControls"/>
    <xsd:element name="SharedWithUsers" ma:index="10" nillable="true" ma:displayName="Gedeeld met"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Gedeeld met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a900abda-9d99-4820-aacd-667076ff3821" elementFormDefault="qualified">
    <xsd:import namespace="http://schemas.microsoft.com/office/2006/documentManagement/types"/>
    <xsd:import namespace="http://schemas.microsoft.com/office/infopath/2007/PartnerControls"/>
    <xsd:element name="TaxCatchAll" ma:index="16" nillable="true" ma:displayName="Taxonomy Catch All Column" ma:hidden="true" ma:list="{660ce1b5-5eb2-406e-8f27-d8c4e844b5d1}" ma:internalName="TaxCatchAll" ma:showField="CatchAllData" ma:web="a322f334-9d7a-4814-815b-9cdf8905837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0de939b4-24c4-47d9-9aca-b8409b80c42a">
      <Terms xmlns="http://schemas.microsoft.com/office/infopath/2007/PartnerControls"/>
    </lcf76f155ced4ddcb4097134ff3c332f>
    <sf xmlns="0de939b4-24c4-47d9-9aca-b8409b80c42a">
      <UserInfo>
        <DisplayName/>
        <AccountId xsi:nil="true"/>
        <AccountType/>
      </UserInfo>
    </sf>
    <TaxCatchAll xmlns="a900abda-9d99-4820-aacd-667076ff3821" xsi:nil="true"/>
  </documentManagement>
</p:properties>
</file>

<file path=customXml/itemProps1.xml><?xml version="1.0" encoding="utf-8"?>
<ds:datastoreItem xmlns:ds="http://schemas.openxmlformats.org/officeDocument/2006/customXml" ds:itemID="{9AB7C8E6-43CE-4760-A5C6-8FEED1EF84BC}">
  <ds:schemaRefs>
    <ds:schemaRef ds:uri="http://schemas.microsoft.com/sharepoint/v3/contenttype/forms"/>
  </ds:schemaRefs>
</ds:datastoreItem>
</file>

<file path=customXml/itemProps2.xml><?xml version="1.0" encoding="utf-8"?>
<ds:datastoreItem xmlns:ds="http://schemas.openxmlformats.org/officeDocument/2006/customXml" ds:itemID="{EE556766-1573-492F-8D78-99B7135788D7}"/>
</file>

<file path=customXml/itemProps3.xml><?xml version="1.0" encoding="utf-8"?>
<ds:datastoreItem xmlns:ds="http://schemas.openxmlformats.org/officeDocument/2006/customXml" ds:itemID="{5FE4F6CD-F8CA-4861-A987-6BDA9432BF60}">
  <ds:schemaRefs>
    <ds:schemaRef ds:uri="http://purl.org/dc/terms/"/>
    <ds:schemaRef ds:uri="http://schemas.microsoft.com/office/2006/documentManagement/types"/>
    <ds:schemaRef ds:uri="9e1ee1b8-eb11-4208-a43e-3a17e7f0a1f0"/>
    <ds:schemaRef ds:uri="http://schemas.microsoft.com/office/infopath/2007/PartnerControls"/>
    <ds:schemaRef ds:uri="http://purl.org/dc/elements/1.1/"/>
    <ds:schemaRef ds:uri="http://schemas.microsoft.com/office/2006/metadata/properties"/>
    <ds:schemaRef ds:uri="725cbb51-3a06-48d8-8ae1-3667b28e3d7f"/>
    <ds:schemaRef ds:uri="http://schemas.openxmlformats.org/package/2006/metadata/core-properties"/>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TotalTime>0</TotalTime>
  <Application>Microsoft Macintosh Excel</Application>
  <DocSecurity>0</DocSecurity>
  <ScaleCrop>false</ScaleCrop>
  <HeadingPairs>
    <vt:vector size="2" baseType="variant">
      <vt:variant>
        <vt:lpstr>Werkbladen</vt:lpstr>
      </vt:variant>
      <vt:variant>
        <vt:i4>41</vt:i4>
      </vt:variant>
    </vt:vector>
  </HeadingPairs>
  <TitlesOfParts>
    <vt:vector size="41" baseType="lpstr">
      <vt:lpstr>INTRODUCTIE</vt:lpstr>
      <vt:lpstr>Potato Bun Po Boys Burger</vt:lpstr>
      <vt:lpstr>&gt;&gt; Ingrédient prix</vt:lpstr>
      <vt:lpstr>Blanco Foodcost</vt:lpstr>
      <vt:lpstr>Potato Bun à la Japonaise</vt:lpstr>
      <vt:lpstr>Vegan PLUS stokbrood gezond</vt:lpstr>
      <vt:lpstr>Naanta met gambas en look   </vt:lpstr>
      <vt:lpstr>Naanta met kip kebap en curry</vt:lpstr>
      <vt:lpstr>Naanta met warm gerookte zalm </vt:lpstr>
      <vt:lpstr>Naanta sloppy jane   </vt:lpstr>
      <vt:lpstr>Naanta met Irish stew   </vt:lpstr>
      <vt:lpstr>Naanta met avocado caprese    </vt:lpstr>
      <vt:lpstr>Veggie mediterranean greekstyle</vt:lpstr>
      <vt:lpstr>Slim Oat Bread Chimichurri</vt:lpstr>
      <vt:lpstr>Baguette PLUS Philly Steak</vt:lpstr>
      <vt:lpstr>Mini Boule Rustique Poulet</vt:lpstr>
      <vt:lpstr>Naanta Pocket Bread Poulet Véga</vt:lpstr>
      <vt:lpstr>Pepper Wagyu Burger</vt:lpstr>
      <vt:lpstr>Carré Veggie Open Melted</vt:lpstr>
      <vt:lpstr>Pain du Meunier Maquereau fumé</vt:lpstr>
      <vt:lpstr>Bagnat Fitness Houmous</vt:lpstr>
      <vt:lpstr>Baguette PLUS Niçoise</vt:lpstr>
      <vt:lpstr>Naanta met avocado caprice</vt:lpstr>
      <vt:lpstr>Naanta met gambas en look</vt:lpstr>
      <vt:lpstr>Naanta met Irish stew</vt:lpstr>
      <vt:lpstr>Naanta met kip kebap en currysa</vt:lpstr>
      <vt:lpstr>Naanta sloppy jane</vt:lpstr>
      <vt:lpstr>Naanta met warm gerookte zalm</vt:lpstr>
      <vt:lpstr>mini rosebread indonesian style</vt:lpstr>
      <vt:lpstr>mini rosebread sweet cheese</vt:lpstr>
      <vt:lpstr>prestige black pudding</vt:lpstr>
      <vt:lpstr>prestige smoked salmon</vt:lpstr>
      <vt:lpstr>prestige beer batter onion</vt:lpstr>
      <vt:lpstr>rustiek stokbrood</vt:lpstr>
      <vt:lpstr>Mini Hamburger sesame</vt:lpstr>
      <vt:lpstr>BLACK PEPPER BUN eindjaar</vt:lpstr>
      <vt:lpstr>cafe bun eindjaar</vt:lpstr>
      <vt:lpstr>spanish bun eindjaar</vt:lpstr>
      <vt:lpstr>Smos on the top</vt:lpstr>
      <vt:lpstr>Rustic Croque</vt:lpstr>
      <vt:lpstr>Black Pepper Burger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Veronique Croughs</dc:creator>
  <cp:lastModifiedBy>Thijs Edelman / Postads</cp:lastModifiedBy>
  <dcterms:created xsi:type="dcterms:W3CDTF">2006-12-06T10:28:39Z</dcterms:created>
  <dcterms:modified xsi:type="dcterms:W3CDTF">2024-09-10T06:59:08Z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0x010100EBC5663F3A273B48B38AA909D932C1BD</vt:lpwstr>
  </property>
</Properties>
</file>