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10811"/>
  <workbookPr codeName="ThisWorkbook"/>
  <mc:AlternateContent xmlns:mc="http://schemas.openxmlformats.org/markup-compatibility/2006">
    <mc:Choice Requires="x15">
      <x15ac:absPath xmlns:x15ac="http://schemas.microsoft.com/office/spreadsheetml/2010/11/ac" url="/Volumes/Werk/LAN2240823 update foodcost calculator/"/>
    </mc:Choice>
  </mc:AlternateContent>
  <xr:revisionPtr revIDLastSave="0" documentId="13_ncr:1_{931FBE1B-0655-9047-B11D-D9FC472BFCB9}" xr6:coauthVersionLast="47" xr6:coauthVersionMax="47" xr10:uidLastSave="{00000000-0000-0000-0000-000000000000}"/>
  <bookViews>
    <workbookView xWindow="-38400" yWindow="500" windowWidth="38400" windowHeight="19900" tabRatio="913" activeTab="1" xr2:uid="{00000000-000D-0000-FFFF-FFFF00000000}"/>
  </bookViews>
  <sheets>
    <sheet name="INTRODUCTIE" sheetId="50" r:id="rId1"/>
    <sheet name="&gt;&gt; INGREDIËNTENPRIJS" sheetId="51" r:id="rId2"/>
    <sheet name="Blanco voor jouw recept" sheetId="62" r:id="rId3"/>
    <sheet name="Potato Bun Po Boys Burger" sheetId="68" r:id="rId4"/>
    <sheet name="Potato Bun Japanse stijl" sheetId="67" r:id="rId5"/>
    <sheet name="Slim Oat met Kip Chimichurri" sheetId="66" r:id="rId6"/>
    <sheet name="PLUS Stokbrood Philly Steak" sheetId="65" r:id="rId7"/>
    <sheet name="Vegan PLUS Stokbrood Gezond" sheetId="64" r:id="rId8"/>
    <sheet name="Classic Gerookte Kip met Mash" sheetId="59" r:id="rId9"/>
    <sheet name="Naanta met Gambas en Look   " sheetId="49" r:id="rId10"/>
    <sheet name="Naanta met Kip Kebap en Curry" sheetId="48" r:id="rId11"/>
    <sheet name="Naanta met Warm Gerookte Zalm " sheetId="47" r:id="rId12"/>
    <sheet name="Naanta Sloppy Jane   " sheetId="46" r:id="rId13"/>
    <sheet name="Naanta met Irish Stew   " sheetId="45" r:id="rId14"/>
    <sheet name="Naanta met Avocado Caprese    " sheetId="44" r:id="rId15"/>
    <sheet name="Naanta Veggie Chili Chicken" sheetId="52" r:id="rId16"/>
    <sheet name="Pepper Wagyu Burger" sheetId="54" r:id="rId17"/>
    <sheet name="Veggie Open Melted Kimchi" sheetId="56" r:id="rId18"/>
    <sheet name="Gegrilde Molenaars en Smokey" sheetId="58" r:id="rId19"/>
    <sheet name="Bagnat Fitness Healthy Style" sheetId="60" r:id="rId20"/>
    <sheet name="Nicoise Style Baguette" sheetId="61" r:id="rId21"/>
    <sheet name="Naanta met avocado caprice" sheetId="26" state="hidden" r:id="rId22"/>
    <sheet name="Naanta met gambas en look" sheetId="27" state="hidden" r:id="rId23"/>
    <sheet name="Naanta met Irish stew" sheetId="28" state="hidden" r:id="rId24"/>
    <sheet name="Naanta met kip kebap en currysa" sheetId="29" state="hidden" r:id="rId25"/>
    <sheet name="Naanta sloppy jane" sheetId="30" state="hidden" r:id="rId26"/>
    <sheet name="Naanta met warm gerookte zalm" sheetId="31" state="hidden" r:id="rId27"/>
    <sheet name="mini rosebread indonesian style" sheetId="25" state="hidden" r:id="rId28"/>
    <sheet name="mini rosebread sweet cheese" sheetId="24" state="hidden" r:id="rId29"/>
    <sheet name="prestige black pudding" sheetId="20" state="hidden" r:id="rId30"/>
    <sheet name="prestige smoked salmon" sheetId="23" state="hidden" r:id="rId31"/>
    <sheet name="prestige beer batter onion" sheetId="22" state="hidden" r:id="rId32"/>
    <sheet name="rustiek stokbrood" sheetId="21" state="hidden" r:id="rId33"/>
    <sheet name="Mini Hamburger sesame" sheetId="19" state="hidden" r:id="rId34"/>
    <sheet name="BLACK PEPPER BUN eindjaar" sheetId="17" state="hidden" r:id="rId35"/>
    <sheet name="cafe bun eindjaar" sheetId="18" state="hidden" r:id="rId36"/>
    <sheet name="spanish bun eindjaar" sheetId="13" state="hidden" r:id="rId37"/>
    <sheet name="Smos on the top" sheetId="9" state="hidden" r:id="rId38"/>
    <sheet name="Rustic Croque" sheetId="14" state="hidden" r:id="rId39"/>
    <sheet name="Black Pepper Burger" sheetId="16" state="hidden" r:id="rId40"/>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G7" i="65" l="1"/>
  <c r="I26" i="62"/>
  <c r="I22" i="45"/>
  <c r="G6" i="64" l="1"/>
  <c r="G7" i="64"/>
  <c r="H7" i="64" s="1"/>
  <c r="G8" i="64"/>
  <c r="H8" i="64" s="1"/>
  <c r="G9" i="64"/>
  <c r="H9" i="64" s="1"/>
  <c r="G10" i="64"/>
  <c r="H10" i="64" s="1"/>
  <c r="G5" i="64"/>
  <c r="H5" i="64" s="1"/>
  <c r="H7" i="65"/>
  <c r="G8" i="65"/>
  <c r="H8" i="65" s="1"/>
  <c r="G9" i="65"/>
  <c r="H9" i="65" s="1"/>
  <c r="G6" i="65"/>
  <c r="H6" i="65" s="1"/>
  <c r="G5" i="65"/>
  <c r="H5" i="65" s="1"/>
  <c r="G8" i="66"/>
  <c r="H8" i="66" s="1"/>
  <c r="G9" i="66"/>
  <c r="H9" i="66" s="1"/>
  <c r="G10" i="66"/>
  <c r="H10" i="66" s="1"/>
  <c r="G5" i="66"/>
  <c r="H5" i="66" s="1"/>
  <c r="G6" i="66"/>
  <c r="H6" i="66" s="1"/>
  <c r="D224" i="51"/>
  <c r="C224" i="51"/>
  <c r="G6" i="67"/>
  <c r="H6" i="67" s="1"/>
  <c r="G7" i="67"/>
  <c r="H7" i="67" s="1"/>
  <c r="G8" i="67"/>
  <c r="H8" i="67" s="1"/>
  <c r="G9" i="67"/>
  <c r="H9" i="67" s="1"/>
  <c r="G10" i="67"/>
  <c r="H10" i="67" s="1"/>
  <c r="G6" i="68"/>
  <c r="H6" i="68" s="1"/>
  <c r="G7" i="68"/>
  <c r="H7" i="68" s="1"/>
  <c r="G8" i="68"/>
  <c r="H8" i="68" s="1"/>
  <c r="G9" i="68"/>
  <c r="H9" i="68" s="1"/>
  <c r="G10" i="68"/>
  <c r="H10" i="68" s="1"/>
  <c r="G5" i="67"/>
  <c r="H5" i="67" s="1"/>
  <c r="I28" i="68"/>
  <c r="I25" i="68"/>
  <c r="E28" i="68"/>
  <c r="G5" i="68"/>
  <c r="H5" i="68" s="1"/>
  <c r="G13" i="68"/>
  <c r="H13" i="68" s="1"/>
  <c r="F13" i="68"/>
  <c r="F8" i="68"/>
  <c r="F7" i="68"/>
  <c r="E27" i="67"/>
  <c r="I24" i="67"/>
  <c r="I27" i="67" s="1"/>
  <c r="G13" i="67"/>
  <c r="H13" i="67" s="1"/>
  <c r="F13" i="67"/>
  <c r="E27" i="66"/>
  <c r="I24" i="66"/>
  <c r="I27" i="66" s="1"/>
  <c r="G13" i="66"/>
  <c r="H13" i="66" s="1"/>
  <c r="F13" i="66"/>
  <c r="F10" i="66"/>
  <c r="G7" i="66"/>
  <c r="H7" i="66" s="1"/>
  <c r="F7" i="66"/>
  <c r="E27" i="65"/>
  <c r="I24" i="65"/>
  <c r="I27" i="65" s="1"/>
  <c r="G13" i="65"/>
  <c r="H13" i="65" s="1"/>
  <c r="F13" i="65"/>
  <c r="E28" i="64"/>
  <c r="I25" i="64"/>
  <c r="I28" i="64" s="1"/>
  <c r="G14" i="64"/>
  <c r="H14" i="64" s="1"/>
  <c r="F14" i="64"/>
  <c r="H6" i="64"/>
  <c r="E29" i="62"/>
  <c r="I29" i="62"/>
  <c r="G15" i="62"/>
  <c r="H15" i="62" s="1"/>
  <c r="F15" i="62"/>
  <c r="G14" i="62"/>
  <c r="H14" i="62" s="1"/>
  <c r="G13" i="62"/>
  <c r="H13" i="62" s="1"/>
  <c r="G12" i="62"/>
  <c r="H12" i="62" s="1"/>
  <c r="G11" i="62"/>
  <c r="H11" i="62" s="1"/>
  <c r="G10" i="62"/>
  <c r="H10" i="62" s="1"/>
  <c r="G9" i="62"/>
  <c r="H9" i="62" s="1"/>
  <c r="G8" i="62"/>
  <c r="H8" i="62" s="1"/>
  <c r="G7" i="62"/>
  <c r="H7" i="62" s="1"/>
  <c r="G6" i="62"/>
  <c r="H6" i="62" s="1"/>
  <c r="G5" i="62"/>
  <c r="H5" i="62" s="1"/>
  <c r="I27" i="62" s="1"/>
  <c r="I28" i="62" l="1"/>
  <c r="I30" i="62"/>
  <c r="I26" i="68"/>
  <c r="E26" i="68"/>
  <c r="I25" i="67"/>
  <c r="E25" i="67"/>
  <c r="I25" i="66"/>
  <c r="E25" i="66"/>
  <c r="I25" i="65"/>
  <c r="E25" i="65"/>
  <c r="I26" i="64"/>
  <c r="E26" i="64"/>
  <c r="E27" i="62"/>
  <c r="E30" i="62" s="1"/>
  <c r="E29" i="61"/>
  <c r="I26" i="61"/>
  <c r="I29" i="61" s="1"/>
  <c r="G15" i="61"/>
  <c r="H15" i="61" s="1"/>
  <c r="F15" i="61"/>
  <c r="G14" i="61"/>
  <c r="H14" i="61" s="1"/>
  <c r="G13" i="61"/>
  <c r="H13" i="61" s="1"/>
  <c r="G12" i="61"/>
  <c r="H12" i="61" s="1"/>
  <c r="G11" i="61"/>
  <c r="H11" i="61" s="1"/>
  <c r="G10" i="61"/>
  <c r="H10" i="61" s="1"/>
  <c r="G9" i="61"/>
  <c r="H9" i="61" s="1"/>
  <c r="G8" i="61"/>
  <c r="H8" i="61" s="1"/>
  <c r="G7" i="61"/>
  <c r="H7" i="61" s="1"/>
  <c r="G6" i="61"/>
  <c r="H6" i="61" s="1"/>
  <c r="G5" i="61"/>
  <c r="H5" i="61" s="1"/>
  <c r="E24" i="60"/>
  <c r="I21" i="60"/>
  <c r="I24" i="60" s="1"/>
  <c r="G12" i="60"/>
  <c r="H12" i="60" s="1"/>
  <c r="F12" i="60"/>
  <c r="G11" i="60"/>
  <c r="H11" i="60" s="1"/>
  <c r="G10" i="60"/>
  <c r="H10" i="60" s="1"/>
  <c r="G9" i="60"/>
  <c r="H9" i="60" s="1"/>
  <c r="G8" i="60"/>
  <c r="H8" i="60" s="1"/>
  <c r="G7" i="60"/>
  <c r="H7" i="60" s="1"/>
  <c r="G6" i="60"/>
  <c r="H6" i="60" s="1"/>
  <c r="G5" i="60"/>
  <c r="H5" i="60" s="1"/>
  <c r="I27" i="68" l="1"/>
  <c r="I29" i="68"/>
  <c r="I27" i="64"/>
  <c r="I29" i="64"/>
  <c r="I26" i="65"/>
  <c r="I28" i="65"/>
  <c r="I26" i="66"/>
  <c r="I28" i="66"/>
  <c r="I26" i="67"/>
  <c r="I28" i="67"/>
  <c r="E29" i="68"/>
  <c r="E27" i="68"/>
  <c r="E28" i="67"/>
  <c r="E26" i="67"/>
  <c r="E28" i="66"/>
  <c r="E26" i="66"/>
  <c r="E28" i="65"/>
  <c r="E26" i="65"/>
  <c r="E29" i="64"/>
  <c r="E27" i="64"/>
  <c r="E28" i="62"/>
  <c r="I27" i="61"/>
  <c r="E27" i="61"/>
  <c r="I22" i="60"/>
  <c r="E22" i="60"/>
  <c r="E29" i="59"/>
  <c r="I26" i="59"/>
  <c r="I29" i="59" s="1"/>
  <c r="G15" i="59"/>
  <c r="H15" i="59" s="1"/>
  <c r="F15" i="59"/>
  <c r="G11" i="59"/>
  <c r="H11" i="59" s="1"/>
  <c r="F11" i="59"/>
  <c r="G10" i="59"/>
  <c r="H10" i="59" s="1"/>
  <c r="F10" i="59"/>
  <c r="G9" i="59"/>
  <c r="H9" i="59" s="1"/>
  <c r="F9" i="59"/>
  <c r="G8" i="59"/>
  <c r="H8" i="59" s="1"/>
  <c r="F8" i="59"/>
  <c r="G7" i="59"/>
  <c r="H7" i="59" s="1"/>
  <c r="F7" i="59"/>
  <c r="G6" i="59"/>
  <c r="H6" i="59" s="1"/>
  <c r="F6" i="59"/>
  <c r="G5" i="59"/>
  <c r="H5" i="59" s="1"/>
  <c r="F5" i="59"/>
  <c r="E30" i="58"/>
  <c r="I27" i="58"/>
  <c r="I30" i="58" s="1"/>
  <c r="G15" i="58"/>
  <c r="H15" i="58" s="1"/>
  <c r="F15" i="58"/>
  <c r="G14" i="58"/>
  <c r="H14" i="58" s="1"/>
  <c r="F14" i="58"/>
  <c r="G13" i="58"/>
  <c r="H13" i="58" s="1"/>
  <c r="F13" i="58"/>
  <c r="G12" i="58"/>
  <c r="H12" i="58" s="1"/>
  <c r="F12" i="58"/>
  <c r="G11" i="58"/>
  <c r="H11" i="58" s="1"/>
  <c r="F11" i="58"/>
  <c r="G10" i="58"/>
  <c r="H10" i="58" s="1"/>
  <c r="F10" i="58"/>
  <c r="G9" i="58"/>
  <c r="H9" i="58" s="1"/>
  <c r="F9" i="58"/>
  <c r="G8" i="58"/>
  <c r="H8" i="58" s="1"/>
  <c r="F8" i="58"/>
  <c r="G7" i="58"/>
  <c r="H7" i="58" s="1"/>
  <c r="F7" i="58"/>
  <c r="G6" i="58"/>
  <c r="H6" i="58" s="1"/>
  <c r="F6" i="58"/>
  <c r="G5" i="58"/>
  <c r="H5" i="58" s="1"/>
  <c r="F5" i="58"/>
  <c r="G6" i="56"/>
  <c r="H6" i="56" s="1"/>
  <c r="G7" i="56"/>
  <c r="H7" i="56" s="1"/>
  <c r="G8" i="56"/>
  <c r="H8" i="56" s="1"/>
  <c r="G9" i="56"/>
  <c r="H9" i="56" s="1"/>
  <c r="G10" i="56"/>
  <c r="H10" i="56" s="1"/>
  <c r="G11" i="56"/>
  <c r="H11" i="56" s="1"/>
  <c r="F6" i="56"/>
  <c r="F7" i="56"/>
  <c r="F8" i="56"/>
  <c r="F9" i="56"/>
  <c r="F10" i="56"/>
  <c r="F11" i="56"/>
  <c r="E27" i="56"/>
  <c r="I24" i="56"/>
  <c r="I27" i="56" s="1"/>
  <c r="G12" i="56"/>
  <c r="H12" i="56" s="1"/>
  <c r="F12" i="56"/>
  <c r="G5" i="56"/>
  <c r="H5" i="56" s="1"/>
  <c r="F5" i="56"/>
  <c r="F5" i="54"/>
  <c r="G5" i="54"/>
  <c r="H5" i="54" s="1"/>
  <c r="F6" i="54"/>
  <c r="G6" i="54"/>
  <c r="H6" i="54" s="1"/>
  <c r="F7" i="54"/>
  <c r="G7" i="54"/>
  <c r="H7" i="54" s="1"/>
  <c r="F8" i="54"/>
  <c r="G8" i="54"/>
  <c r="H8" i="54" s="1"/>
  <c r="F9" i="54"/>
  <c r="G9" i="54"/>
  <c r="H9" i="54" s="1"/>
  <c r="F10" i="54"/>
  <c r="G10" i="54"/>
  <c r="H10" i="54" s="1"/>
  <c r="F11" i="54"/>
  <c r="G11" i="54"/>
  <c r="H11" i="54" s="1"/>
  <c r="F12" i="54"/>
  <c r="G12" i="54"/>
  <c r="H12" i="54" s="1"/>
  <c r="F13" i="54"/>
  <c r="G13" i="54"/>
  <c r="H13" i="54" s="1"/>
  <c r="F14" i="54"/>
  <c r="G14" i="54"/>
  <c r="H14" i="54" s="1"/>
  <c r="F15" i="54"/>
  <c r="G15" i="54"/>
  <c r="H15" i="54" s="1"/>
  <c r="F16" i="54"/>
  <c r="G16" i="54"/>
  <c r="H16" i="54" s="1"/>
  <c r="F17" i="54"/>
  <c r="G17" i="54"/>
  <c r="H17" i="54" s="1"/>
  <c r="E32" i="54"/>
  <c r="I29" i="54"/>
  <c r="I32" i="54" s="1"/>
  <c r="I28" i="61" l="1"/>
  <c r="I30" i="61"/>
  <c r="I23" i="60"/>
  <c r="I25" i="60"/>
  <c r="E30" i="61"/>
  <c r="E28" i="61"/>
  <c r="E25" i="60"/>
  <c r="E23" i="60"/>
  <c r="I27" i="59"/>
  <c r="E27" i="59"/>
  <c r="I28" i="58"/>
  <c r="E28" i="58"/>
  <c r="E25" i="56"/>
  <c r="I25" i="56"/>
  <c r="E30" i="54"/>
  <c r="I30" i="54"/>
  <c r="G6" i="52"/>
  <c r="H6" i="52" s="1"/>
  <c r="G7" i="52"/>
  <c r="H7" i="52" s="1"/>
  <c r="G8" i="52"/>
  <c r="H8" i="52" s="1"/>
  <c r="G9" i="52"/>
  <c r="H9" i="52" s="1"/>
  <c r="G10" i="52"/>
  <c r="H10" i="52" s="1"/>
  <c r="G11" i="52"/>
  <c r="H11" i="52" s="1"/>
  <c r="G12" i="52"/>
  <c r="H12" i="52" s="1"/>
  <c r="F6" i="52"/>
  <c r="F7" i="52"/>
  <c r="F8" i="52"/>
  <c r="F9" i="52"/>
  <c r="F10" i="52"/>
  <c r="F11" i="52"/>
  <c r="F12" i="52"/>
  <c r="G5" i="52"/>
  <c r="H5" i="52" s="1"/>
  <c r="F5" i="52"/>
  <c r="E28" i="52"/>
  <c r="I25" i="52"/>
  <c r="I28" i="52" s="1"/>
  <c r="I26" i="56" l="1"/>
  <c r="I28" i="56"/>
  <c r="I31" i="54"/>
  <c r="I33" i="54"/>
  <c r="I29" i="58"/>
  <c r="I31" i="58"/>
  <c r="I28" i="59"/>
  <c r="I30" i="59"/>
  <c r="E30" i="59"/>
  <c r="E28" i="59"/>
  <c r="E31" i="58"/>
  <c r="E29" i="58"/>
  <c r="E28" i="56"/>
  <c r="E26" i="56"/>
  <c r="E26" i="52"/>
  <c r="E33" i="54"/>
  <c r="E31" i="54"/>
  <c r="I26" i="52"/>
  <c r="F5" i="49"/>
  <c r="G5" i="49"/>
  <c r="H5" i="49" s="1"/>
  <c r="F6" i="49"/>
  <c r="G6" i="49"/>
  <c r="H6" i="49" s="1"/>
  <c r="F7" i="49"/>
  <c r="G7" i="49"/>
  <c r="H7" i="49" s="1"/>
  <c r="F8" i="49"/>
  <c r="G8" i="49"/>
  <c r="H8" i="49" s="1"/>
  <c r="F9" i="49"/>
  <c r="G9" i="49"/>
  <c r="H9" i="49" s="1"/>
  <c r="F10" i="49"/>
  <c r="G10" i="49"/>
  <c r="H10" i="49" s="1"/>
  <c r="F11" i="49"/>
  <c r="G11" i="49"/>
  <c r="H11" i="49" s="1"/>
  <c r="F12" i="49"/>
  <c r="G12" i="49"/>
  <c r="H12" i="49" s="1"/>
  <c r="E28" i="49"/>
  <c r="I28" i="49"/>
  <c r="F5" i="48"/>
  <c r="G5" i="48"/>
  <c r="H5" i="48" s="1"/>
  <c r="F6" i="48"/>
  <c r="G6" i="48"/>
  <c r="H6" i="48" s="1"/>
  <c r="F7" i="48"/>
  <c r="G7" i="48"/>
  <c r="H7" i="48" s="1"/>
  <c r="F8" i="48"/>
  <c r="G8" i="48"/>
  <c r="H8" i="48" s="1"/>
  <c r="F9" i="48"/>
  <c r="G9" i="48"/>
  <c r="H9" i="48" s="1"/>
  <c r="F10" i="48"/>
  <c r="G10" i="48"/>
  <c r="H10" i="48" s="1"/>
  <c r="F11" i="48"/>
  <c r="G11" i="48"/>
  <c r="H11" i="48" s="1"/>
  <c r="I24" i="48"/>
  <c r="E27" i="48"/>
  <c r="I27" i="48"/>
  <c r="F5" i="47"/>
  <c r="G5" i="47"/>
  <c r="H5" i="47" s="1"/>
  <c r="F6" i="47"/>
  <c r="G6" i="47"/>
  <c r="H6" i="47" s="1"/>
  <c r="F7" i="47"/>
  <c r="G7" i="47"/>
  <c r="H7" i="47" s="1"/>
  <c r="F8" i="47"/>
  <c r="G8" i="47"/>
  <c r="H8" i="47" s="1"/>
  <c r="F9" i="47"/>
  <c r="G9" i="47"/>
  <c r="H9" i="47" s="1"/>
  <c r="F10" i="47"/>
  <c r="G10" i="47"/>
  <c r="H10" i="47" s="1"/>
  <c r="F11" i="47"/>
  <c r="G11" i="47"/>
  <c r="H11" i="47" s="1"/>
  <c r="F12" i="47"/>
  <c r="G12" i="47"/>
  <c r="H12" i="47" s="1"/>
  <c r="I25" i="47"/>
  <c r="I28" i="47" s="1"/>
  <c r="E28" i="47"/>
  <c r="F5" i="46"/>
  <c r="G5" i="46"/>
  <c r="H5" i="46" s="1"/>
  <c r="F6" i="46"/>
  <c r="G6" i="46"/>
  <c r="H6" i="46" s="1"/>
  <c r="F7" i="46"/>
  <c r="G7" i="46"/>
  <c r="H7" i="46" s="1"/>
  <c r="F8" i="46"/>
  <c r="G8" i="46"/>
  <c r="H8" i="46" s="1"/>
  <c r="F9" i="46"/>
  <c r="G9" i="46"/>
  <c r="H9" i="46" s="1"/>
  <c r="F10" i="46"/>
  <c r="G10" i="46"/>
  <c r="H10" i="46" s="1"/>
  <c r="F11" i="46"/>
  <c r="G11" i="46"/>
  <c r="H11" i="46" s="1"/>
  <c r="F12" i="46"/>
  <c r="G12" i="46"/>
  <c r="H12" i="46" s="1"/>
  <c r="F13" i="46"/>
  <c r="G13" i="46"/>
  <c r="H13" i="46" s="1"/>
  <c r="F14" i="46"/>
  <c r="G14" i="46"/>
  <c r="H14" i="46" s="1"/>
  <c r="F15" i="46"/>
  <c r="G15" i="46"/>
  <c r="H15" i="46" s="1"/>
  <c r="F16" i="46"/>
  <c r="G16" i="46"/>
  <c r="H16" i="46" s="1"/>
  <c r="F17" i="46"/>
  <c r="G17" i="46"/>
  <c r="H17" i="46" s="1"/>
  <c r="I29" i="46"/>
  <c r="I32" i="46" s="1"/>
  <c r="E32" i="46"/>
  <c r="F5" i="45"/>
  <c r="G5" i="45"/>
  <c r="H5" i="45" s="1"/>
  <c r="F6" i="45"/>
  <c r="G6" i="45"/>
  <c r="H6" i="45" s="1"/>
  <c r="F7" i="45"/>
  <c r="G7" i="45"/>
  <c r="H7" i="45" s="1"/>
  <c r="F8" i="45"/>
  <c r="G8" i="45"/>
  <c r="H8" i="45" s="1"/>
  <c r="F9" i="45"/>
  <c r="G9" i="45"/>
  <c r="H9" i="45" s="1"/>
  <c r="E25" i="45"/>
  <c r="F5" i="44"/>
  <c r="G5" i="44"/>
  <c r="H5" i="44" s="1"/>
  <c r="F6" i="44"/>
  <c r="G6" i="44"/>
  <c r="H6" i="44" s="1"/>
  <c r="F7" i="44"/>
  <c r="G7" i="44"/>
  <c r="H7" i="44" s="1"/>
  <c r="F8" i="44"/>
  <c r="G8" i="44"/>
  <c r="H8" i="44" s="1"/>
  <c r="F9" i="44"/>
  <c r="G9" i="44"/>
  <c r="H9" i="44" s="1"/>
  <c r="F10" i="44"/>
  <c r="G10" i="44"/>
  <c r="H10" i="44" s="1"/>
  <c r="F11" i="44"/>
  <c r="G11" i="44"/>
  <c r="H11" i="44" s="1"/>
  <c r="F12" i="44"/>
  <c r="G12" i="44"/>
  <c r="H12" i="44" s="1"/>
  <c r="I25" i="44"/>
  <c r="I28" i="44" s="1"/>
  <c r="E28" i="44"/>
  <c r="I23" i="45" l="1"/>
  <c r="I27" i="52"/>
  <c r="I29" i="52"/>
  <c r="I25" i="45"/>
  <c r="E29" i="52"/>
  <c r="E27" i="52"/>
  <c r="I26" i="49"/>
  <c r="E26" i="49"/>
  <c r="E25" i="48"/>
  <c r="I25" i="48"/>
  <c r="I26" i="48" s="1"/>
  <c r="I26" i="47"/>
  <c r="E26" i="47"/>
  <c r="E27" i="47" s="1"/>
  <c r="E30" i="46"/>
  <c r="I30" i="46"/>
  <c r="E23" i="45"/>
  <c r="I26" i="44"/>
  <c r="E26" i="44"/>
  <c r="I27" i="49" l="1"/>
  <c r="I29" i="49"/>
  <c r="I31" i="46"/>
  <c r="I33" i="46"/>
  <c r="I27" i="47"/>
  <c r="I29" i="47"/>
  <c r="I27" i="44"/>
  <c r="I29" i="44"/>
  <c r="I26" i="45"/>
  <c r="I24" i="45"/>
  <c r="E27" i="49"/>
  <c r="E29" i="49"/>
  <c r="E26" i="48"/>
  <c r="E28" i="48"/>
  <c r="E29" i="47"/>
  <c r="E31" i="46"/>
  <c r="E33" i="46"/>
  <c r="E24" i="45"/>
  <c r="E26" i="45"/>
  <c r="E27" i="44"/>
  <c r="E29" i="44"/>
  <c r="E40" i="31" l="1"/>
  <c r="J37" i="31"/>
  <c r="J40" i="31" s="1"/>
  <c r="G22" i="31"/>
  <c r="H22" i="31" s="1"/>
  <c r="F22" i="31"/>
  <c r="G21" i="31"/>
  <c r="H21" i="31" s="1"/>
  <c r="F21" i="31"/>
  <c r="G20" i="31"/>
  <c r="H20" i="31" s="1"/>
  <c r="F20" i="31"/>
  <c r="G19" i="31"/>
  <c r="H19" i="31" s="1"/>
  <c r="F19" i="31"/>
  <c r="G18" i="31"/>
  <c r="H18" i="31" s="1"/>
  <c r="F18" i="31"/>
  <c r="G17" i="31"/>
  <c r="H17" i="31" s="1"/>
  <c r="F17" i="31"/>
  <c r="G16" i="31"/>
  <c r="H16" i="31" s="1"/>
  <c r="F16" i="31"/>
  <c r="G15" i="31"/>
  <c r="H15" i="31" s="1"/>
  <c r="F15" i="31"/>
  <c r="G14" i="31"/>
  <c r="H14" i="31" s="1"/>
  <c r="F14" i="31"/>
  <c r="G13" i="31"/>
  <c r="H13" i="31" s="1"/>
  <c r="F13" i="31"/>
  <c r="G21" i="30"/>
  <c r="H21" i="30" s="1"/>
  <c r="G22" i="30"/>
  <c r="H22" i="30" s="1"/>
  <c r="G23" i="30"/>
  <c r="H23" i="30" s="1"/>
  <c r="G25" i="30"/>
  <c r="H25" i="30" s="1"/>
  <c r="F21" i="30"/>
  <c r="F22" i="30"/>
  <c r="F23" i="30"/>
  <c r="F24" i="30"/>
  <c r="F25" i="30"/>
  <c r="E43" i="30"/>
  <c r="J40" i="30"/>
  <c r="J43" i="30" s="1"/>
  <c r="G20" i="30"/>
  <c r="H20" i="30" s="1"/>
  <c r="F20" i="30"/>
  <c r="G19" i="30"/>
  <c r="H19" i="30" s="1"/>
  <c r="F19" i="30"/>
  <c r="G18" i="30"/>
  <c r="H18" i="30" s="1"/>
  <c r="F18" i="30"/>
  <c r="F17" i="30"/>
  <c r="G16" i="30"/>
  <c r="H16" i="30" s="1"/>
  <c r="F16" i="30"/>
  <c r="G15" i="30"/>
  <c r="H15" i="30" s="1"/>
  <c r="F15" i="30"/>
  <c r="G14" i="30"/>
  <c r="H14" i="30" s="1"/>
  <c r="F14" i="30"/>
  <c r="G13" i="30"/>
  <c r="H13" i="30" s="1"/>
  <c r="F13" i="30"/>
  <c r="E40" i="29"/>
  <c r="J37" i="29"/>
  <c r="J40" i="29" s="1"/>
  <c r="G22" i="29"/>
  <c r="H22" i="29" s="1"/>
  <c r="F22" i="29"/>
  <c r="G21" i="29"/>
  <c r="H21" i="29" s="1"/>
  <c r="F21" i="29"/>
  <c r="G20" i="29"/>
  <c r="H20" i="29" s="1"/>
  <c r="F20" i="29"/>
  <c r="G19" i="29"/>
  <c r="H19" i="29" s="1"/>
  <c r="F19" i="29"/>
  <c r="G18" i="29"/>
  <c r="H18" i="29" s="1"/>
  <c r="F18" i="29"/>
  <c r="G17" i="29"/>
  <c r="H17" i="29" s="1"/>
  <c r="F17" i="29"/>
  <c r="G16" i="29"/>
  <c r="H16" i="29" s="1"/>
  <c r="F16" i="29"/>
  <c r="G15" i="29"/>
  <c r="H15" i="29" s="1"/>
  <c r="F15" i="29"/>
  <c r="G14" i="29"/>
  <c r="H14" i="29" s="1"/>
  <c r="F14" i="29"/>
  <c r="G13" i="29"/>
  <c r="H13" i="29" s="1"/>
  <c r="F13" i="29"/>
  <c r="E40" i="28"/>
  <c r="J37" i="28"/>
  <c r="J40" i="28" s="1"/>
  <c r="G22" i="28"/>
  <c r="H22" i="28" s="1"/>
  <c r="F22" i="28"/>
  <c r="G21" i="28"/>
  <c r="H21" i="28" s="1"/>
  <c r="F21" i="28"/>
  <c r="G20" i="28"/>
  <c r="H20" i="28" s="1"/>
  <c r="F20" i="28"/>
  <c r="G19" i="28"/>
  <c r="H19" i="28" s="1"/>
  <c r="F19" i="28"/>
  <c r="G18" i="28"/>
  <c r="H18" i="28" s="1"/>
  <c r="F18" i="28"/>
  <c r="F17" i="28"/>
  <c r="G16" i="28"/>
  <c r="H16" i="28" s="1"/>
  <c r="F16" i="28"/>
  <c r="G15" i="28"/>
  <c r="H15" i="28" s="1"/>
  <c r="F15" i="28"/>
  <c r="G14" i="28"/>
  <c r="H14" i="28" s="1"/>
  <c r="F14" i="28"/>
  <c r="G13" i="28"/>
  <c r="H13" i="28" s="1"/>
  <c r="F13" i="28"/>
  <c r="E40" i="27"/>
  <c r="J37" i="27"/>
  <c r="J40" i="27" s="1"/>
  <c r="G22" i="27"/>
  <c r="H22" i="27" s="1"/>
  <c r="F22" i="27"/>
  <c r="G21" i="27"/>
  <c r="H21" i="27" s="1"/>
  <c r="F21" i="27"/>
  <c r="G20" i="27"/>
  <c r="H20" i="27" s="1"/>
  <c r="F20" i="27"/>
  <c r="G19" i="27"/>
  <c r="H19" i="27" s="1"/>
  <c r="F19" i="27"/>
  <c r="G18" i="27"/>
  <c r="H18" i="27" s="1"/>
  <c r="F18" i="27"/>
  <c r="G17" i="27"/>
  <c r="H17" i="27" s="1"/>
  <c r="F17" i="27"/>
  <c r="G16" i="27"/>
  <c r="H16" i="27" s="1"/>
  <c r="F16" i="27"/>
  <c r="G15" i="27"/>
  <c r="H15" i="27" s="1"/>
  <c r="F15" i="27"/>
  <c r="G14" i="27"/>
  <c r="H14" i="27" s="1"/>
  <c r="F14" i="27"/>
  <c r="G13" i="27"/>
  <c r="H13" i="27" s="1"/>
  <c r="F13" i="27"/>
  <c r="E40" i="26"/>
  <c r="J37" i="26"/>
  <c r="J40" i="26" s="1"/>
  <c r="G22" i="26"/>
  <c r="H22" i="26" s="1"/>
  <c r="F22" i="26"/>
  <c r="G21" i="26"/>
  <c r="H21" i="26" s="1"/>
  <c r="F21" i="26"/>
  <c r="F20" i="26"/>
  <c r="G19" i="26"/>
  <c r="H19" i="26" s="1"/>
  <c r="F19" i="26"/>
  <c r="F18" i="26"/>
  <c r="G17" i="26"/>
  <c r="H17" i="26" s="1"/>
  <c r="F17" i="26"/>
  <c r="G16" i="26"/>
  <c r="H16" i="26" s="1"/>
  <c r="F16" i="26"/>
  <c r="G15" i="26"/>
  <c r="H15" i="26" s="1"/>
  <c r="F15" i="26"/>
  <c r="G14" i="26"/>
  <c r="H14" i="26" s="1"/>
  <c r="F14" i="26"/>
  <c r="G13" i="26"/>
  <c r="H13" i="26" s="1"/>
  <c r="F13" i="26"/>
  <c r="J38" i="31" l="1"/>
  <c r="J39" i="31" s="1"/>
  <c r="E38" i="31"/>
  <c r="J38" i="29"/>
  <c r="J39" i="29" s="1"/>
  <c r="E38" i="29"/>
  <c r="J38" i="27"/>
  <c r="J39" i="27" s="1"/>
  <c r="E38" i="27"/>
  <c r="E40" i="25"/>
  <c r="J37" i="25"/>
  <c r="J40" i="25" s="1"/>
  <c r="G22" i="25"/>
  <c r="H22" i="25" s="1"/>
  <c r="F22" i="25"/>
  <c r="G21" i="25"/>
  <c r="H21" i="25" s="1"/>
  <c r="F21" i="25"/>
  <c r="G20" i="25"/>
  <c r="H20" i="25" s="1"/>
  <c r="F20" i="25"/>
  <c r="G19" i="25"/>
  <c r="H19" i="25" s="1"/>
  <c r="F19" i="25"/>
  <c r="G18" i="25"/>
  <c r="H18" i="25" s="1"/>
  <c r="F18" i="25"/>
  <c r="G17" i="25"/>
  <c r="H17" i="25" s="1"/>
  <c r="F17" i="25"/>
  <c r="G16" i="25"/>
  <c r="H16" i="25" s="1"/>
  <c r="F16" i="25"/>
  <c r="G15" i="25"/>
  <c r="H15" i="25" s="1"/>
  <c r="F15" i="25"/>
  <c r="G14" i="25"/>
  <c r="H14" i="25" s="1"/>
  <c r="F14" i="25"/>
  <c r="G13" i="25"/>
  <c r="H13" i="25" s="1"/>
  <c r="F13" i="25"/>
  <c r="E40" i="24"/>
  <c r="J37" i="24"/>
  <c r="J40" i="24" s="1"/>
  <c r="G22" i="24"/>
  <c r="H22" i="24" s="1"/>
  <c r="F22" i="24"/>
  <c r="G21" i="24"/>
  <c r="H21" i="24" s="1"/>
  <c r="F21" i="24"/>
  <c r="G20" i="24"/>
  <c r="H20" i="24" s="1"/>
  <c r="F20" i="24"/>
  <c r="G19" i="24"/>
  <c r="H19" i="24" s="1"/>
  <c r="F19" i="24"/>
  <c r="G18" i="24"/>
  <c r="H18" i="24" s="1"/>
  <c r="F18" i="24"/>
  <c r="G17" i="24"/>
  <c r="H17" i="24" s="1"/>
  <c r="F17" i="24"/>
  <c r="G16" i="24"/>
  <c r="H16" i="24" s="1"/>
  <c r="F16" i="24"/>
  <c r="G15" i="24"/>
  <c r="H15" i="24" s="1"/>
  <c r="F15" i="24"/>
  <c r="G14" i="24"/>
  <c r="H14" i="24" s="1"/>
  <c r="F14" i="24"/>
  <c r="G13" i="24"/>
  <c r="H13" i="24" s="1"/>
  <c r="F13" i="24"/>
  <c r="E41" i="31" l="1"/>
  <c r="E39" i="31"/>
  <c r="E41" i="29"/>
  <c r="E39" i="29"/>
  <c r="E41" i="27"/>
  <c r="E39" i="27"/>
  <c r="J38" i="25"/>
  <c r="J39" i="25" s="1"/>
  <c r="E38" i="25"/>
  <c r="J38" i="24"/>
  <c r="J39" i="24" s="1"/>
  <c r="E38" i="24"/>
  <c r="E41" i="25" l="1"/>
  <c r="E39" i="25"/>
  <c r="E41" i="24"/>
  <c r="E39" i="24"/>
  <c r="E39" i="23"/>
  <c r="J36" i="23"/>
  <c r="J39" i="23" s="1"/>
  <c r="G22" i="23"/>
  <c r="H22" i="23" s="1"/>
  <c r="F22" i="23"/>
  <c r="G21" i="23"/>
  <c r="H21" i="23" s="1"/>
  <c r="F21" i="23"/>
  <c r="G20" i="23"/>
  <c r="H20" i="23" s="1"/>
  <c r="F20" i="23"/>
  <c r="G19" i="23"/>
  <c r="H19" i="23" s="1"/>
  <c r="F19" i="23"/>
  <c r="G18" i="23"/>
  <c r="H18" i="23" s="1"/>
  <c r="F18" i="23"/>
  <c r="G17" i="23"/>
  <c r="H17" i="23" s="1"/>
  <c r="F17" i="23"/>
  <c r="G16" i="23"/>
  <c r="H16" i="23" s="1"/>
  <c r="F16" i="23"/>
  <c r="F15" i="23"/>
  <c r="G14" i="23"/>
  <c r="H14" i="23" s="1"/>
  <c r="F14" i="23"/>
  <c r="G13" i="23"/>
  <c r="H13" i="23" s="1"/>
  <c r="F13" i="23"/>
  <c r="J39" i="22"/>
  <c r="E39" i="22"/>
  <c r="J36" i="22"/>
  <c r="G22" i="22"/>
  <c r="H22" i="22" s="1"/>
  <c r="F22" i="22"/>
  <c r="G21" i="22"/>
  <c r="H21" i="22" s="1"/>
  <c r="F21" i="22"/>
  <c r="G20" i="22"/>
  <c r="H20" i="22" s="1"/>
  <c r="F20" i="22"/>
  <c r="G19" i="22"/>
  <c r="H19" i="22" s="1"/>
  <c r="F19" i="22"/>
  <c r="G18" i="22"/>
  <c r="H18" i="22" s="1"/>
  <c r="F18" i="22"/>
  <c r="G17" i="22"/>
  <c r="H17" i="22" s="1"/>
  <c r="F17" i="22"/>
  <c r="G16" i="22"/>
  <c r="H16" i="22" s="1"/>
  <c r="F16" i="22"/>
  <c r="G15" i="22"/>
  <c r="H15" i="22" s="1"/>
  <c r="F15" i="22"/>
  <c r="G14" i="22"/>
  <c r="H14" i="22" s="1"/>
  <c r="F14" i="22"/>
  <c r="G13" i="22"/>
  <c r="H13" i="22" s="1"/>
  <c r="F13" i="22"/>
  <c r="E39" i="21"/>
  <c r="J36" i="21"/>
  <c r="J39" i="21" s="1"/>
  <c r="G22" i="21"/>
  <c r="H22" i="21" s="1"/>
  <c r="F22" i="21"/>
  <c r="G21" i="21"/>
  <c r="H21" i="21" s="1"/>
  <c r="F21" i="21"/>
  <c r="G20" i="21"/>
  <c r="H20" i="21" s="1"/>
  <c r="F20" i="21"/>
  <c r="G19" i="21"/>
  <c r="H19" i="21" s="1"/>
  <c r="F19" i="21"/>
  <c r="G18" i="21"/>
  <c r="H18" i="21" s="1"/>
  <c r="F18" i="21"/>
  <c r="G17" i="21"/>
  <c r="H17" i="21" s="1"/>
  <c r="F17" i="21"/>
  <c r="G16" i="21"/>
  <c r="H16" i="21" s="1"/>
  <c r="F16" i="21"/>
  <c r="G15" i="21"/>
  <c r="H15" i="21" s="1"/>
  <c r="F15" i="21"/>
  <c r="G14" i="21"/>
  <c r="H14" i="21" s="1"/>
  <c r="F14" i="21"/>
  <c r="G13" i="21"/>
  <c r="H13" i="21" s="1"/>
  <c r="F13" i="21"/>
  <c r="G19" i="20"/>
  <c r="H19" i="20" s="1"/>
  <c r="E40" i="20"/>
  <c r="J37" i="20"/>
  <c r="J40" i="20" s="1"/>
  <c r="G22" i="20"/>
  <c r="H22" i="20" s="1"/>
  <c r="F22" i="20"/>
  <c r="G21" i="20"/>
  <c r="H21" i="20" s="1"/>
  <c r="F21" i="20"/>
  <c r="G20" i="20"/>
  <c r="H20" i="20" s="1"/>
  <c r="F20" i="20"/>
  <c r="F19" i="20"/>
  <c r="G18" i="20"/>
  <c r="H18" i="20" s="1"/>
  <c r="F18" i="20"/>
  <c r="G17" i="20"/>
  <c r="H17" i="20" s="1"/>
  <c r="F17" i="20"/>
  <c r="G16" i="20"/>
  <c r="H16" i="20" s="1"/>
  <c r="F16" i="20"/>
  <c r="F15" i="20"/>
  <c r="G14" i="20"/>
  <c r="H14" i="20" s="1"/>
  <c r="F14" i="20"/>
  <c r="G13" i="20"/>
  <c r="H13" i="20" s="1"/>
  <c r="F13" i="20"/>
  <c r="G13" i="19"/>
  <c r="H13" i="19" s="1"/>
  <c r="G14" i="19"/>
  <c r="H14" i="19" s="1"/>
  <c r="E39" i="19"/>
  <c r="J36" i="19"/>
  <c r="J39" i="19" s="1"/>
  <c r="G22" i="19"/>
  <c r="H22" i="19" s="1"/>
  <c r="F22" i="19"/>
  <c r="G21" i="19"/>
  <c r="H21" i="19" s="1"/>
  <c r="F21" i="19"/>
  <c r="G20" i="19"/>
  <c r="H20" i="19" s="1"/>
  <c r="F20" i="19"/>
  <c r="F19" i="19"/>
  <c r="G18" i="19"/>
  <c r="H18" i="19" s="1"/>
  <c r="F18" i="19"/>
  <c r="G17" i="19"/>
  <c r="H17" i="19" s="1"/>
  <c r="F17" i="19"/>
  <c r="G16" i="19"/>
  <c r="H16" i="19" s="1"/>
  <c r="F16" i="19"/>
  <c r="G15" i="19"/>
  <c r="H15" i="19" s="1"/>
  <c r="F15" i="19"/>
  <c r="F14" i="19"/>
  <c r="F13" i="19"/>
  <c r="J37" i="22" l="1"/>
  <c r="J38" i="22" s="1"/>
  <c r="E37" i="22"/>
  <c r="J37" i="21"/>
  <c r="J38" i="21" s="1"/>
  <c r="E37" i="21"/>
  <c r="G15" i="23"/>
  <c r="H15" i="23" s="1"/>
  <c r="J37" i="23" s="1"/>
  <c r="J38" i="23" s="1"/>
  <c r="E37" i="18"/>
  <c r="J34" i="18"/>
  <c r="J37" i="18" s="1"/>
  <c r="G22" i="18"/>
  <c r="H22" i="18" s="1"/>
  <c r="F22" i="18"/>
  <c r="G21" i="18"/>
  <c r="H21" i="18" s="1"/>
  <c r="F21" i="18"/>
  <c r="G20" i="18"/>
  <c r="H20" i="18" s="1"/>
  <c r="F20" i="18"/>
  <c r="G19" i="18"/>
  <c r="H19" i="18" s="1"/>
  <c r="F19" i="18"/>
  <c r="G18" i="18"/>
  <c r="H18" i="18" s="1"/>
  <c r="F18" i="18"/>
  <c r="F17" i="18"/>
  <c r="G16" i="18"/>
  <c r="H16" i="18" s="1"/>
  <c r="F16" i="18"/>
  <c r="G15" i="18"/>
  <c r="H15" i="18" s="1"/>
  <c r="F15" i="18"/>
  <c r="G14" i="18"/>
  <c r="H14" i="18" s="1"/>
  <c r="F14" i="18"/>
  <c r="G13" i="18"/>
  <c r="H13" i="18" s="1"/>
  <c r="F13" i="18"/>
  <c r="E37" i="17"/>
  <c r="J34" i="17"/>
  <c r="J37" i="17" s="1"/>
  <c r="G22" i="17"/>
  <c r="H22" i="17" s="1"/>
  <c r="F22" i="17"/>
  <c r="G21" i="17"/>
  <c r="H21" i="17" s="1"/>
  <c r="F21" i="17"/>
  <c r="F20" i="17"/>
  <c r="F19" i="17"/>
  <c r="F18" i="17"/>
  <c r="G17" i="17"/>
  <c r="H17" i="17" s="1"/>
  <c r="F17" i="17"/>
  <c r="F16" i="17"/>
  <c r="F15" i="17"/>
  <c r="F14" i="17"/>
  <c r="G13" i="17"/>
  <c r="H13" i="17" s="1"/>
  <c r="F13" i="17"/>
  <c r="E37" i="23" l="1"/>
  <c r="E40" i="23" s="1"/>
  <c r="E40" i="22"/>
  <c r="E38" i="22"/>
  <c r="E40" i="21"/>
  <c r="E38" i="21"/>
  <c r="E38" i="23" l="1"/>
  <c r="G17" i="30"/>
  <c r="H17" i="30" s="1"/>
  <c r="G20" i="26"/>
  <c r="H20" i="26" s="1"/>
  <c r="G24" i="30"/>
  <c r="H24" i="30" s="1"/>
  <c r="G17" i="18"/>
  <c r="H17" i="18" s="1"/>
  <c r="G15" i="17"/>
  <c r="H15" i="17" s="1"/>
  <c r="G19" i="17"/>
  <c r="H19" i="17" s="1"/>
  <c r="G14" i="17"/>
  <c r="H14" i="17" s="1"/>
  <c r="G20" i="17"/>
  <c r="H20" i="17" s="1"/>
  <c r="E35" i="18" l="1"/>
  <c r="J35" i="18"/>
  <c r="J36" i="18" s="1"/>
  <c r="G17" i="28"/>
  <c r="H17" i="28" s="1"/>
  <c r="G19" i="19"/>
  <c r="H19" i="19" s="1"/>
  <c r="G18" i="17"/>
  <c r="H18" i="17" s="1"/>
  <c r="G18" i="26"/>
  <c r="H18" i="26" s="1"/>
  <c r="G15" i="20"/>
  <c r="H15" i="20" s="1"/>
  <c r="G16" i="17"/>
  <c r="H16" i="17" s="1"/>
  <c r="J41" i="30"/>
  <c r="J42" i="30" s="1"/>
  <c r="E41" i="30"/>
  <c r="E36" i="16"/>
  <c r="E36" i="14"/>
  <c r="E36" i="9"/>
  <c r="J34" i="13"/>
  <c r="J37" i="13" s="1"/>
  <c r="E37" i="13"/>
  <c r="G13" i="13"/>
  <c r="J35" i="17" l="1"/>
  <c r="J36" i="17" s="1"/>
  <c r="J37" i="19"/>
  <c r="J38" i="19" s="1"/>
  <c r="E37" i="19"/>
  <c r="E38" i="28"/>
  <c r="J38" i="28"/>
  <c r="J39" i="28" s="1"/>
  <c r="J38" i="26"/>
  <c r="J39" i="26" s="1"/>
  <c r="E38" i="26"/>
  <c r="E44" i="30"/>
  <c r="E42" i="30"/>
  <c r="E35" i="17"/>
  <c r="E38" i="20"/>
  <c r="J38" i="20"/>
  <c r="J39" i="20" s="1"/>
  <c r="E38" i="18"/>
  <c r="E36" i="18"/>
  <c r="J33" i="16"/>
  <c r="J36" i="16" s="1"/>
  <c r="G22" i="16"/>
  <c r="H22" i="16" s="1"/>
  <c r="F22" i="16"/>
  <c r="G21" i="16"/>
  <c r="H21" i="16" s="1"/>
  <c r="F21" i="16"/>
  <c r="G20" i="16"/>
  <c r="H20" i="16" s="1"/>
  <c r="F20" i="16"/>
  <c r="G19" i="16"/>
  <c r="H19" i="16" s="1"/>
  <c r="F19" i="16"/>
  <c r="G18" i="16"/>
  <c r="H18" i="16" s="1"/>
  <c r="F18" i="16"/>
  <c r="G17" i="16"/>
  <c r="H17" i="16" s="1"/>
  <c r="F17" i="16"/>
  <c r="G16" i="16"/>
  <c r="H16" i="16" s="1"/>
  <c r="F16" i="16"/>
  <c r="G15" i="16"/>
  <c r="H15" i="16" s="1"/>
  <c r="F15" i="16"/>
  <c r="G14" i="16"/>
  <c r="H14" i="16" s="1"/>
  <c r="F14" i="16"/>
  <c r="G13" i="16"/>
  <c r="H13" i="16" s="1"/>
  <c r="F13" i="16"/>
  <c r="J33" i="14"/>
  <c r="J36" i="14" s="1"/>
  <c r="G22" i="14"/>
  <c r="H22" i="14" s="1"/>
  <c r="F22" i="14"/>
  <c r="G21" i="14"/>
  <c r="H21" i="14" s="1"/>
  <c r="F21" i="14"/>
  <c r="G20" i="14"/>
  <c r="H20" i="14" s="1"/>
  <c r="F20" i="14"/>
  <c r="G19" i="14"/>
  <c r="H19" i="14" s="1"/>
  <c r="F19" i="14"/>
  <c r="G18" i="14"/>
  <c r="H18" i="14" s="1"/>
  <c r="F18" i="14"/>
  <c r="G17" i="14"/>
  <c r="H17" i="14" s="1"/>
  <c r="F17" i="14"/>
  <c r="G16" i="14"/>
  <c r="H16" i="14" s="1"/>
  <c r="F16" i="14"/>
  <c r="G15" i="14"/>
  <c r="H15" i="14" s="1"/>
  <c r="F15" i="14"/>
  <c r="G14" i="14"/>
  <c r="H14" i="14" s="1"/>
  <c r="F14" i="14"/>
  <c r="G13" i="14"/>
  <c r="H13" i="14" s="1"/>
  <c r="F13" i="14"/>
  <c r="E41" i="26" l="1"/>
  <c r="E39" i="26"/>
  <c r="E39" i="28"/>
  <c r="E41" i="28"/>
  <c r="E39" i="20"/>
  <c r="E41" i="20"/>
  <c r="E40" i="19"/>
  <c r="E38" i="19"/>
  <c r="E38" i="17"/>
  <c r="E36" i="17"/>
  <c r="J34" i="16"/>
  <c r="J35" i="16" s="1"/>
  <c r="E34" i="16"/>
  <c r="E34" i="14"/>
  <c r="J34" i="14"/>
  <c r="J35" i="14" s="1"/>
  <c r="J37" i="16" l="1"/>
  <c r="E35" i="16"/>
  <c r="E37" i="16"/>
  <c r="E37" i="14"/>
  <c r="E35" i="14"/>
  <c r="J37" i="14"/>
  <c r="G22" i="13" l="1"/>
  <c r="H22" i="13" s="1"/>
  <c r="F22" i="13"/>
  <c r="G21" i="13"/>
  <c r="H21" i="13" s="1"/>
  <c r="F21" i="13"/>
  <c r="G20" i="13"/>
  <c r="H20" i="13" s="1"/>
  <c r="F20" i="13"/>
  <c r="G19" i="13"/>
  <c r="H19" i="13" s="1"/>
  <c r="F19" i="13"/>
  <c r="G18" i="13"/>
  <c r="H18" i="13" s="1"/>
  <c r="F18" i="13"/>
  <c r="G17" i="13"/>
  <c r="H17" i="13" s="1"/>
  <c r="F17" i="13"/>
  <c r="G16" i="13"/>
  <c r="H16" i="13" s="1"/>
  <c r="F16" i="13"/>
  <c r="G15" i="13"/>
  <c r="H15" i="13" s="1"/>
  <c r="F15" i="13"/>
  <c r="G14" i="13"/>
  <c r="H14" i="13" s="1"/>
  <c r="F14" i="13"/>
  <c r="H13" i="13"/>
  <c r="F13" i="13"/>
  <c r="G14" i="9"/>
  <c r="H14" i="9" s="1"/>
  <c r="G15" i="9"/>
  <c r="H15" i="9" s="1"/>
  <c r="G16" i="9"/>
  <c r="H16" i="9" s="1"/>
  <c r="G17" i="9"/>
  <c r="H17" i="9" s="1"/>
  <c r="G18" i="9"/>
  <c r="H18" i="9" s="1"/>
  <c r="G19" i="9"/>
  <c r="H19" i="9" s="1"/>
  <c r="G20" i="9"/>
  <c r="H20" i="9" s="1"/>
  <c r="G21" i="9"/>
  <c r="H21" i="9" s="1"/>
  <c r="G22" i="9"/>
  <c r="H22" i="9" s="1"/>
  <c r="F14" i="9"/>
  <c r="F15" i="9"/>
  <c r="F16" i="9"/>
  <c r="F17" i="9"/>
  <c r="F18" i="9"/>
  <c r="F19" i="9"/>
  <c r="F20" i="9"/>
  <c r="F21" i="9"/>
  <c r="F22" i="9"/>
  <c r="G13" i="9"/>
  <c r="F13" i="9"/>
  <c r="J33" i="9"/>
  <c r="J36" i="9" s="1"/>
  <c r="E35" i="13" l="1"/>
  <c r="J35" i="13"/>
  <c r="J36" i="13" s="1"/>
  <c r="H13" i="9"/>
  <c r="E34" i="9" s="1"/>
  <c r="E36" i="13" l="1"/>
  <c r="E38" i="13"/>
  <c r="J34" i="9"/>
  <c r="E37" i="9"/>
  <c r="E35" i="9"/>
  <c r="J35" i="9" l="1"/>
  <c r="J37" i="9"/>
</calcChain>
</file>

<file path=xl/sharedStrings.xml><?xml version="1.0" encoding="utf-8"?>
<sst xmlns="http://schemas.openxmlformats.org/spreadsheetml/2006/main" count="2191" uniqueCount="530">
  <si>
    <t>INGREDIËNT</t>
  </si>
  <si>
    <t>EENHEID</t>
  </si>
  <si>
    <t>AANKOOPPRIJS</t>
  </si>
  <si>
    <t>kg</t>
  </si>
  <si>
    <t>kies uw ingrediënt</t>
  </si>
  <si>
    <t>portie</t>
  </si>
  <si>
    <t>appel</t>
  </si>
  <si>
    <t>lt</t>
  </si>
  <si>
    <t>augurk</t>
  </si>
  <si>
    <t>st</t>
  </si>
  <si>
    <t>balsamico</t>
  </si>
  <si>
    <t>bbq saus</t>
  </si>
  <si>
    <t>bicky saus</t>
  </si>
  <si>
    <t>boter</t>
  </si>
  <si>
    <t xml:space="preserve">brie </t>
  </si>
  <si>
    <t xml:space="preserve">chips uitjes </t>
  </si>
  <si>
    <t>curry worst</t>
  </si>
  <si>
    <t>stuk</t>
  </si>
  <si>
    <t xml:space="preserve">eieren </t>
  </si>
  <si>
    <t xml:space="preserve">eiersalade </t>
  </si>
  <si>
    <t>filet americain</t>
  </si>
  <si>
    <t>garnaalsalade</t>
  </si>
  <si>
    <t>gedroogde ham</t>
  </si>
  <si>
    <t>gehakt bal</t>
  </si>
  <si>
    <t>geitenkaas</t>
  </si>
  <si>
    <t>gekookte ham</t>
  </si>
  <si>
    <t>gemende sla</t>
  </si>
  <si>
    <t xml:space="preserve">geraspte kaas </t>
  </si>
  <si>
    <t xml:space="preserve">geschaafde Parmezaanse kaas </t>
  </si>
  <si>
    <t>gesnipperde ui</t>
  </si>
  <si>
    <t xml:space="preserve">grijze garnalen </t>
  </si>
  <si>
    <t>hamburger gemengd</t>
  </si>
  <si>
    <t xml:space="preserve">hamburger rund </t>
  </si>
  <si>
    <t>hummus</t>
  </si>
  <si>
    <t xml:space="preserve">ijsberg sla </t>
  </si>
  <si>
    <t xml:space="preserve">jonge kaas </t>
  </si>
  <si>
    <t>kappertjes</t>
  </si>
  <si>
    <t>kerstomaat</t>
  </si>
  <si>
    <t>ketchup</t>
  </si>
  <si>
    <t xml:space="preserve">kip curry salade </t>
  </si>
  <si>
    <t xml:space="preserve">kip filet </t>
  </si>
  <si>
    <t>komkommer</t>
  </si>
  <si>
    <t>lente ui</t>
  </si>
  <si>
    <t>bussel</t>
  </si>
  <si>
    <t>mayonaise</t>
  </si>
  <si>
    <t>mosterd</t>
  </si>
  <si>
    <t>mozzarella</t>
  </si>
  <si>
    <t>olijfolie</t>
  </si>
  <si>
    <t>ontbijtspek</t>
  </si>
  <si>
    <t xml:space="preserve">oude kaas </t>
  </si>
  <si>
    <t>parma ham</t>
  </si>
  <si>
    <t>peper</t>
  </si>
  <si>
    <t>pesto</t>
  </si>
  <si>
    <t>peterselie</t>
  </si>
  <si>
    <t>pruimtomaat</t>
  </si>
  <si>
    <t>rode biet</t>
  </si>
  <si>
    <t>rode ui</t>
  </si>
  <si>
    <t>romeinse sla</t>
  </si>
  <si>
    <t>roomkaas met zongedroogde tomaten</t>
  </si>
  <si>
    <t>roomkaas</t>
  </si>
  <si>
    <t>ruccola</t>
  </si>
  <si>
    <t xml:space="preserve">runds carpaccio </t>
  </si>
  <si>
    <t>salami</t>
  </si>
  <si>
    <t>scampi</t>
  </si>
  <si>
    <t>selder</t>
  </si>
  <si>
    <t>tartaar saus</t>
  </si>
  <si>
    <t>tomaat</t>
  </si>
  <si>
    <t>tomatensaus</t>
  </si>
  <si>
    <t>tonijnsalade</t>
  </si>
  <si>
    <t xml:space="preserve">truffelsaus </t>
  </si>
  <si>
    <t xml:space="preserve">tuinkers </t>
  </si>
  <si>
    <t>vissalade</t>
  </si>
  <si>
    <t>walnoten</t>
  </si>
  <si>
    <t>worcestersaus</t>
  </si>
  <si>
    <t>wortel</t>
  </si>
  <si>
    <t xml:space="preserve">zalm gerookt </t>
  </si>
  <si>
    <t>zongedroogde tomaat</t>
  </si>
  <si>
    <t>zout</t>
  </si>
  <si>
    <t>14930002-Belgisch Worstenbroodje</t>
  </si>
  <si>
    <t>15440005-Frans Stokbrood Wit</t>
  </si>
  <si>
    <t>15470000-Falf Frans Stokbrood Wit</t>
  </si>
  <si>
    <t>15530000-Half Stokbrood Wit</t>
  </si>
  <si>
    <t>15540000-Stokbrood Bruin/Tarwe</t>
  </si>
  <si>
    <t>15550006-Stokbrood Wit</t>
  </si>
  <si>
    <t>15570001-Half Frans Stokbrood Wit</t>
  </si>
  <si>
    <t>15590001-Frans Stokbrood Wit</t>
  </si>
  <si>
    <t>15600000-Half Stokbrood Bruin/Tarwe</t>
  </si>
  <si>
    <t>16320000-Viking Thinbread</t>
  </si>
  <si>
    <t>16480000-Mini Sandwich Wit</t>
  </si>
  <si>
    <t>16510000-Sandwich Wit</t>
  </si>
  <si>
    <t>16550001-Pain Bagnat Wit</t>
  </si>
  <si>
    <t>17810000-Half Stokbrood Meergranen</t>
  </si>
  <si>
    <t>17900000-Premium Croissant Gebogen</t>
  </si>
  <si>
    <t>17920000-Premium Belgisch Chocoladebroodje Puur</t>
  </si>
  <si>
    <t>223871-Hot Dog Broodje Classic Wit</t>
  </si>
  <si>
    <t>224859-Sandwino Sun Bun</t>
  </si>
  <si>
    <t>18750000-Stokbrood Meergranen</t>
  </si>
  <si>
    <t>20360009-Hamburger Bun Sesam</t>
  </si>
  <si>
    <t>224648-Rustiek Stokbrood Fitness</t>
  </si>
  <si>
    <t>223369-Half Rustiek Stokbrood Fitness</t>
  </si>
  <si>
    <t>23600001-Molenaarsbrood Meergranen</t>
  </si>
  <si>
    <t>23610001-Molenaarsbrood Wit</t>
  </si>
  <si>
    <t>23620000-Premium Vanillecroissant Recht</t>
  </si>
  <si>
    <t>23620000-Rustieke Hamburger Bun</t>
  </si>
  <si>
    <t>24080000-Café Hamburger Bun</t>
  </si>
  <si>
    <t>24560002-Premium Croissant Gebogen met Franse Boter</t>
  </si>
  <si>
    <t>25770002-Skyr hamburger Bun</t>
  </si>
  <si>
    <t>223360-Pepper hamburger Bun</t>
  </si>
  <si>
    <t>223464 Pastridor Potato Hamburger Bun</t>
  </si>
  <si>
    <t>223651 Pastridor Slim Oat Bread</t>
  </si>
  <si>
    <t>223285 Pastridor PLUS Frans Stokbrood Wit</t>
  </si>
  <si>
    <t>223831 Assortiment Prestige</t>
  </si>
  <si>
    <t>220092 Rustiek Midi Rozenbroodje Volkoren</t>
  </si>
  <si>
    <t>220093 Rustiek Midi Rozenbroodje Wit</t>
  </si>
  <si>
    <t>223282 PLUS Frans Stokbrood Wit</t>
  </si>
  <si>
    <t>221767 Pastridor Rustieke Carre wit</t>
  </si>
  <si>
    <t>221765 Pastridor Bagnat Fitness</t>
  </si>
  <si>
    <t>2211748 Naanta Pocket Bread</t>
  </si>
  <si>
    <t>zoute chips</t>
  </si>
  <si>
    <t>traag gegaarde kipfilet</t>
  </si>
  <si>
    <t>chinese kool</t>
  </si>
  <si>
    <t>roma creamy delight fijne kruiden</t>
  </si>
  <si>
    <t>zoute pop corn</t>
  </si>
  <si>
    <t>feta</t>
  </si>
  <si>
    <t>basilicum</t>
  </si>
  <si>
    <t>pijnboompitten</t>
  </si>
  <si>
    <t>gegrilde aubergine</t>
  </si>
  <si>
    <t>gegaarde gehaktbal</t>
  </si>
  <si>
    <t>paarse mosterd</t>
  </si>
  <si>
    <t>pompoen</t>
  </si>
  <si>
    <t>krulsalade</t>
  </si>
  <si>
    <t>wakame</t>
  </si>
  <si>
    <t>rama natuur</t>
  </si>
  <si>
    <t>gegaarde tiger garnaal</t>
  </si>
  <si>
    <t>butternut pompoen</t>
  </si>
  <si>
    <t>truffelmayonaise</t>
  </si>
  <si>
    <t>frit chips</t>
  </si>
  <si>
    <t>bieslook</t>
  </si>
  <si>
    <t>zwarte pens</t>
  </si>
  <si>
    <t>appelcompote</t>
  </si>
  <si>
    <t>alfa alfa</t>
  </si>
  <si>
    <t>honing mosterd</t>
  </si>
  <si>
    <t>sambal</t>
  </si>
  <si>
    <t>knoflookpoeder</t>
  </si>
  <si>
    <t>gembersiroop</t>
  </si>
  <si>
    <t>taugé  of sojascheuten</t>
  </si>
  <si>
    <t>ananas</t>
  </si>
  <si>
    <t>seroedeng</t>
  </si>
  <si>
    <t>koriander</t>
  </si>
  <si>
    <t>avocado</t>
  </si>
  <si>
    <t>gamba's</t>
  </si>
  <si>
    <t>looksaus</t>
  </si>
  <si>
    <t>sojabonen</t>
  </si>
  <si>
    <t>sojaolie</t>
  </si>
  <si>
    <t>stoofvlees</t>
  </si>
  <si>
    <t>gekookte rode bonen</t>
  </si>
  <si>
    <t>curry pasta</t>
  </si>
  <si>
    <t>kokosmelk</t>
  </si>
  <si>
    <t>iceberg sla</t>
  </si>
  <si>
    <t>mais</t>
  </si>
  <si>
    <t>gekookte kikkererwten</t>
  </si>
  <si>
    <t>soja scheuten</t>
  </si>
  <si>
    <t>look</t>
  </si>
  <si>
    <t>kaneel</t>
  </si>
  <si>
    <t>curry poeder</t>
  </si>
  <si>
    <t>courgette</t>
  </si>
  <si>
    <t>munt</t>
  </si>
  <si>
    <t>gerookte zalmfilet</t>
  </si>
  <si>
    <t>venkel</t>
  </si>
  <si>
    <t>baby spinazie</t>
  </si>
  <si>
    <t>tzatziki</t>
  </si>
  <si>
    <t>citroensap</t>
  </si>
  <si>
    <t>griekse yoghurt</t>
  </si>
  <si>
    <t>mango chutney</t>
  </si>
  <si>
    <t>limoensap</t>
  </si>
  <si>
    <t>veldsla</t>
  </si>
  <si>
    <t>mierikswortel puree</t>
  </si>
  <si>
    <t>baby romeinse sla</t>
  </si>
  <si>
    <t>rode biet sla</t>
  </si>
  <si>
    <t>zalm burger</t>
  </si>
  <si>
    <t>spek</t>
  </si>
  <si>
    <t>dille</t>
  </si>
  <si>
    <t>wasabi</t>
  </si>
  <si>
    <t>shitake</t>
  </si>
  <si>
    <t>teriyaki</t>
  </si>
  <si>
    <t>sesame</t>
  </si>
  <si>
    <t>radijs</t>
  </si>
  <si>
    <t>rijstazijn</t>
  </si>
  <si>
    <t>gember</t>
  </si>
  <si>
    <t>wagyu rundsburger</t>
  </si>
  <si>
    <t>aioli</t>
  </si>
  <si>
    <t>iberco varkenshamburger</t>
  </si>
  <si>
    <t>pippirrana salade</t>
  </si>
  <si>
    <t xml:space="preserve">serano ham </t>
  </si>
  <si>
    <t>kimchi</t>
  </si>
  <si>
    <t>geraspte mozzarella</t>
  </si>
  <si>
    <t>harissa</t>
  </si>
  <si>
    <t>aubergine</t>
  </si>
  <si>
    <t>haloumni</t>
  </si>
  <si>
    <t>Gedroogde rozemarijn</t>
  </si>
  <si>
    <t>gerookte makreel</t>
  </si>
  <si>
    <t>gerookte kip</t>
  </si>
  <si>
    <t>tonijn in blik</t>
  </si>
  <si>
    <t>groene boontjes</t>
  </si>
  <si>
    <t>mini venkel</t>
  </si>
  <si>
    <t>zwarte olijven</t>
  </si>
  <si>
    <t>citroen mayonaise</t>
  </si>
  <si>
    <t>zwarte peper</t>
  </si>
  <si>
    <t>krulandijvie</t>
  </si>
  <si>
    <t>varkensschnitzel</t>
  </si>
  <si>
    <t>koolsla</t>
  </si>
  <si>
    <t>japanse mayonaise</t>
  </si>
  <si>
    <t>tonkatsu saus</t>
  </si>
  <si>
    <t>gr</t>
  </si>
  <si>
    <t>cherrytomaat</t>
  </si>
  <si>
    <t>chimichurri</t>
  </si>
  <si>
    <t>pulled chicken</t>
  </si>
  <si>
    <t>ui</t>
  </si>
  <si>
    <t>runder reepjes</t>
  </si>
  <si>
    <t>geraspte kaas</t>
  </si>
  <si>
    <t>violife creamy original</t>
  </si>
  <si>
    <t>vegan ham</t>
  </si>
  <si>
    <t>cherrytomaten</t>
  </si>
  <si>
    <t>tuinkers</t>
  </si>
  <si>
    <r>
      <rPr>
        <b/>
        <sz val="22"/>
        <color rgb="FFFFFFFF"/>
        <rFont val="Basic Sans Light"/>
      </rPr>
      <t xml:space="preserve">   </t>
    </r>
    <r>
      <rPr>
        <sz val="22"/>
        <color rgb="FFFFFFFF"/>
        <rFont val="BasicSans-Bold"/>
      </rPr>
      <t xml:space="preserve">           JOUW</t>
    </r>
    <r>
      <rPr>
        <b/>
        <sz val="22"/>
        <color rgb="FFFFFFFF"/>
        <rFont val="Basic Sans Light"/>
      </rPr>
      <t xml:space="preserve"> </t>
    </r>
    <r>
      <rPr>
        <sz val="22"/>
        <color indexed="9"/>
        <rFont val="Basic Sans Light"/>
      </rPr>
      <t>RECEPT</t>
    </r>
  </si>
  <si>
    <t>INGREDIËNTEN</t>
  </si>
  <si>
    <t>HOEVEELHEID</t>
  </si>
  <si>
    <t>FOODCOST</t>
  </si>
  <si>
    <t>blanco</t>
  </si>
  <si>
    <t xml:space="preserve">                   RECEPT</t>
  </si>
  <si>
    <t>STAP 1</t>
  </si>
  <si>
    <t>STAP 2</t>
  </si>
  <si>
    <t>STAP 3</t>
  </si>
  <si>
    <t>STAP 4</t>
  </si>
  <si>
    <t>STAP 5</t>
  </si>
  <si>
    <r>
      <t xml:space="preserve">FOODCOST CALCULATIE </t>
    </r>
    <r>
      <rPr>
        <sz val="14"/>
        <rFont val="BasicSans-Bold"/>
      </rPr>
      <t>TAKE-AWAY</t>
    </r>
  </si>
  <si>
    <r>
      <t xml:space="preserve">FOODCOST CALCULATIE </t>
    </r>
    <r>
      <rPr>
        <sz val="14"/>
        <rFont val="BasicSans-Bold"/>
      </rPr>
      <t>TER PLAATSE</t>
    </r>
  </si>
  <si>
    <t>VERKOOPPRIJS</t>
  </si>
  <si>
    <t>FOODCOST in %</t>
  </si>
  <si>
    <t>BTW</t>
  </si>
  <si>
    <t>MARGE</t>
  </si>
  <si>
    <t>% BTW TAKE-AWAY</t>
  </si>
  <si>
    <t>% BTW TER PLAATSE</t>
  </si>
  <si>
    <r>
      <rPr>
        <sz val="11"/>
        <color indexed="58"/>
        <rFont val="Basic Sans Light"/>
      </rPr>
      <t>!! Verreken steeds bij uw foodcost de verpakking (take-away of ter plaatse) !!</t>
    </r>
  </si>
  <si>
    <r>
      <t xml:space="preserve">POTATO BUN </t>
    </r>
    <r>
      <rPr>
        <b/>
        <sz val="22"/>
        <color rgb="FFFFFFFF"/>
        <rFont val="Basic Sans Light"/>
      </rPr>
      <t>PO BOYS BURGER</t>
    </r>
  </si>
  <si>
    <t>scampi, in bakbeslag</t>
  </si>
  <si>
    <t>cajun mayonaise</t>
  </si>
  <si>
    <t>liter</t>
  </si>
  <si>
    <t xml:space="preserve">Ontdooi de Pastridor Potato Hamburger Bun </t>
  </si>
  <si>
    <t>Frituur de scampi</t>
  </si>
  <si>
    <t>Toast de binnenzijden van de Potato Bun kort op een contactgrill</t>
  </si>
  <si>
    <t>Besmeer de onderzijde van de bun met de cajun mayonaise</t>
  </si>
  <si>
    <t>Beleg met de plakken tomaat en komkommer</t>
  </si>
  <si>
    <t>STAP 6</t>
  </si>
  <si>
    <t>Leg hierop de gefrituurde scampi en werk af met de krulandijvie</t>
  </si>
  <si>
    <t>STAP 7</t>
  </si>
  <si>
    <t>Sluit de Pastridor Potato Hamburger Bun en serveer</t>
  </si>
  <si>
    <r>
      <t xml:space="preserve">POTATO BUN HAMBURGER </t>
    </r>
    <r>
      <rPr>
        <b/>
        <sz val="22"/>
        <color rgb="FFFFFFFF"/>
        <rFont val="Basic Sans Light"/>
      </rPr>
      <t>JAPANSE STIJL</t>
    </r>
  </si>
  <si>
    <t>kilo</t>
  </si>
  <si>
    <t>crazy pea cress</t>
  </si>
  <si>
    <t>gram</t>
  </si>
  <si>
    <t xml:space="preserve">Ontdooi de Pastridor Potato Hamburger  Bun </t>
  </si>
  <si>
    <t>Bak de varkensschnitzel gaar en trancheer</t>
  </si>
  <si>
    <t>Toast de binnenzijden van de Potato Hamburger Bun kort op een contactgrill</t>
  </si>
  <si>
    <t>Besmeer beide zijde van de bun met de Japanse mayonaise en Tonkatsu saus</t>
  </si>
  <si>
    <t>Beleg met de stukjes varkensschnitzel, koosla en crazy pea cress</t>
  </si>
  <si>
    <t xml:space="preserve">Sluit de Pastridor Potato Hamburger Bun en serveer </t>
  </si>
  <si>
    <r>
      <t xml:space="preserve">SLIM OAT BREAD MET </t>
    </r>
    <r>
      <rPr>
        <b/>
        <sz val="22"/>
        <color rgb="FFFFFFFF"/>
        <rFont val="Basic Sans Light"/>
      </rPr>
      <t>KIP CHIMICHURRI</t>
    </r>
  </si>
  <si>
    <t>Besmeer het Slim Oat Bread aan de onderkant met chimichurri</t>
  </si>
  <si>
    <t xml:space="preserve">Beleg met de pulled chicken  </t>
  </si>
  <si>
    <t>Sluit het broodje en toast het geheel warm en krokant onder een grill</t>
  </si>
  <si>
    <t>Werk af met de veldsla, tomaat en avocado en serveer</t>
  </si>
  <si>
    <r>
      <t xml:space="preserve">PLUS STOKBROOD </t>
    </r>
    <r>
      <rPr>
        <b/>
        <sz val="22"/>
        <color rgb="FFFFFFFF"/>
        <rFont val="Basic Sans Light"/>
      </rPr>
      <t>PHILLY STEAK</t>
    </r>
  </si>
  <si>
    <t>gemengde micro leaf</t>
  </si>
  <si>
    <t xml:space="preserve">kilo </t>
  </si>
  <si>
    <t>Bak het Pastridor PLUS Frans Stokbrood Wit zoals aangegeven op de verpakking</t>
  </si>
  <si>
    <t xml:space="preserve">Beleg de onderkant van het stokbrood met kaas en laat deze smelten </t>
  </si>
  <si>
    <t>Snijd de ui in ringen en bak deze kort</t>
  </si>
  <si>
    <t>Beleg het stokbrood met de gebakken uienringen en de runderreepjes</t>
  </si>
  <si>
    <t>Werk af met de micro leaf</t>
  </si>
  <si>
    <t xml:space="preserve">Sluit het Pastridor PLUS Frans Stokbrood wit en serveer </t>
  </si>
  <si>
    <r>
      <t>VEGAN PLUS STOKBROOD</t>
    </r>
    <r>
      <rPr>
        <b/>
        <sz val="22"/>
        <color rgb="FFFFFFFF"/>
        <rFont val="Basic Sans Light"/>
      </rPr>
      <t xml:space="preserve"> GEZOND</t>
    </r>
  </si>
  <si>
    <t>Snijd het afgebakken stokbrood doormidden in 3 delen en snijd 1 deel van het stokbrood open</t>
  </si>
  <si>
    <t xml:space="preserve">
Besmeer de onderkant van het stokbrood met de cream cheese
</t>
  </si>
  <si>
    <t>Beleg met komkommerlinten, tomaten en de vegan ham</t>
  </si>
  <si>
    <t>Werk af met de tuinkers</t>
  </si>
  <si>
    <t>Sluit het Pastridor PLUS Frans Stokbrood Wit en serveer</t>
  </si>
  <si>
    <r>
      <t xml:space="preserve">           CLASSIC </t>
    </r>
    <r>
      <rPr>
        <sz val="22"/>
        <color rgb="FFFFFFFF"/>
        <rFont val="BasicSans-Bold"/>
      </rPr>
      <t>GEROOKTE KIP EN MASHED AVOCADO</t>
    </r>
  </si>
  <si>
    <t>Bak de Pastridor Midi Rozenbroodjes volkoren volgens de bereidingswijze, halveer ze en rooster de snijzijden</t>
  </si>
  <si>
    <t>Prak de avocado en breng op smaak met zout, peper en citroensap</t>
  </si>
  <si>
    <t>Beleg de onderzijden van de Midi Rozenbroodjes met de avocado mash, veldsla, zongedroogde tomaatjes,</t>
  </si>
  <si>
    <t>gerookte kip en dille.</t>
  </si>
  <si>
    <t>Bedek de broodjes met de bovenzijden</t>
  </si>
  <si>
    <r>
      <t xml:space="preserve">          </t>
    </r>
    <r>
      <rPr>
        <sz val="22"/>
        <color rgb="FFFFFFFF"/>
        <rFont val="Basic Sans Light"/>
      </rPr>
      <t xml:space="preserve"> NAANTA</t>
    </r>
    <r>
      <rPr>
        <sz val="22"/>
        <color rgb="FFFFFFFF"/>
        <rFont val="BasicSans-Regular"/>
      </rPr>
      <t xml:space="preserve"> </t>
    </r>
    <r>
      <rPr>
        <sz val="22"/>
        <color rgb="FFFFFFFF"/>
        <rFont val="BasicSans-Bold"/>
      </rPr>
      <t>MET GAMBAS EN LOOKSAUS</t>
    </r>
  </si>
  <si>
    <t>Warm het naanta broodje 4 min op (oven, grill, bakplaat)</t>
  </si>
  <si>
    <t>Pel de gamba’s en kuis deze.</t>
  </si>
  <si>
    <t>Bak ze in sojaolie + peper en zout.</t>
  </si>
  <si>
    <t>Snij de bieslook en de lente ui fijn.</t>
  </si>
  <si>
    <t>Snij de tomaat in schijfjes.</t>
  </si>
  <si>
    <t>Smeer de looksaus aan de binnenkant van het broodje.</t>
  </si>
  <si>
    <t>Dresseer hierin de gamba’s en tomaat en werk af met de sojabonen, lente ui en de bieslook.</t>
  </si>
  <si>
    <r>
      <rPr>
        <sz val="14"/>
        <rFont val="Basic Sans Light"/>
      </rPr>
      <t>FOODCOST CALCULATIE</t>
    </r>
    <r>
      <rPr>
        <sz val="14"/>
        <rFont val="BasicSans-Bold"/>
      </rPr>
      <t xml:space="preserve"> TAKE-AWAY</t>
    </r>
  </si>
  <si>
    <r>
      <rPr>
        <sz val="14"/>
        <rFont val="Basic Sans Light"/>
      </rPr>
      <t>FOODCOST CALCULATIE</t>
    </r>
    <r>
      <rPr>
        <sz val="14"/>
        <rFont val="BasicSans-Bold"/>
      </rPr>
      <t xml:space="preserve"> TER PLAATSE</t>
    </r>
  </si>
  <si>
    <r>
      <rPr>
        <b/>
        <sz val="22"/>
        <color rgb="FFFFFFFF"/>
        <rFont val="Basic Sans Light"/>
      </rPr>
      <t xml:space="preserve">         </t>
    </r>
    <r>
      <rPr>
        <sz val="22"/>
        <color rgb="FFFFFFFF"/>
        <rFont val="Basic Sans Light"/>
      </rPr>
      <t xml:space="preserve">  NAANTA</t>
    </r>
    <r>
      <rPr>
        <b/>
        <sz val="22"/>
        <color rgb="FFFFFFFF"/>
        <rFont val="BasicSans-Bold"/>
      </rPr>
      <t xml:space="preserve"> </t>
    </r>
    <r>
      <rPr>
        <sz val="22"/>
        <color rgb="FFFFFFFF"/>
        <rFont val="BasicSans-Bold"/>
      </rPr>
      <t>MET KIP KEBAP EN CURRYSAUS</t>
    </r>
  </si>
  <si>
    <r>
      <t xml:space="preserve">             </t>
    </r>
    <r>
      <rPr>
        <sz val="14"/>
        <rFont val="BasicSans-Bold"/>
      </rPr>
      <t xml:space="preserve">      RECEPT</t>
    </r>
  </si>
  <si>
    <t>Snij de gegaarde kip in fijne reepje (je mag deze ook lostrekken)</t>
  </si>
  <si>
    <t>Warm de kokosmelk op en voeg de curry pasta er aan toe en laat deze doorkoken.</t>
  </si>
  <si>
    <t>Snij de Iceberg grof fijn.</t>
  </si>
  <si>
    <t xml:space="preserve">Warm de kip en de mais op. </t>
  </si>
  <si>
    <t xml:space="preserve">Doe de saus in het broodje dresseer hier de kip in en werk af met de Iceberg en mais. </t>
  </si>
  <si>
    <t>Werk af met gehakte peterselie en de rest van de saus.</t>
  </si>
  <si>
    <r>
      <t>!!</t>
    </r>
    <r>
      <rPr>
        <sz val="11"/>
        <color indexed="58"/>
        <rFont val="Basic Sans Light"/>
      </rPr>
      <t xml:space="preserve"> Verreken steeds bij uw foodcost de verpakking (take-away of ter plaatse) !!</t>
    </r>
  </si>
  <si>
    <r>
      <t xml:space="preserve"> </t>
    </r>
    <r>
      <rPr>
        <b/>
        <sz val="22"/>
        <color rgb="FFFFFFFF"/>
        <rFont val="Basic Sans Light"/>
      </rPr>
      <t xml:space="preserve">          </t>
    </r>
    <r>
      <rPr>
        <sz val="22"/>
        <color rgb="FFFFFFFF"/>
        <rFont val="Basic Sans Light"/>
      </rPr>
      <t xml:space="preserve">NAANTA MET </t>
    </r>
    <r>
      <rPr>
        <sz val="22"/>
        <color rgb="FFFFFFFF"/>
        <rFont val="BasicSans-Bold"/>
      </rPr>
      <t>WARM GEROOKTE ZALM &amp; GRIEKSE TZATZIKI</t>
    </r>
  </si>
  <si>
    <r>
      <t xml:space="preserve">          </t>
    </r>
    <r>
      <rPr>
        <sz val="14"/>
        <rFont val="BasicSans-Bold"/>
      </rPr>
      <t xml:space="preserve">         RECEPT</t>
    </r>
  </si>
  <si>
    <t>Warm het Naanta broodje 4 min op (oven, grill, bakplaat).</t>
  </si>
  <si>
    <t>Snij de venkel fijn en kruid af met citroensap en olijfolie.</t>
  </si>
  <si>
    <t xml:space="preserve">Warm de zalmfilet op en maak ze los in kleiner stukjes d.m.v. een vork. </t>
  </si>
  <si>
    <t>Doe de saus in het broodje en smeer de saus aan de binnenkant.</t>
  </si>
  <si>
    <t>Dresseer de warme zalm, baby spinazie, venkel in het broodje.</t>
  </si>
  <si>
    <t>Werk af met de rest van de saus en de wakame salade.</t>
  </si>
  <si>
    <r>
      <rPr>
        <b/>
        <sz val="22"/>
        <color rgb="FFFFFFFF"/>
        <rFont val="Basic Sans Light"/>
      </rPr>
      <t xml:space="preserve">         </t>
    </r>
    <r>
      <rPr>
        <sz val="22"/>
        <color rgb="FFFFFFFF"/>
        <rFont val="Basic Sans Light"/>
      </rPr>
      <t xml:space="preserve">  NAANTA</t>
    </r>
    <r>
      <rPr>
        <b/>
        <sz val="22"/>
        <color rgb="FFFFFFFF"/>
        <rFont val="Basic Sans Light"/>
      </rPr>
      <t xml:space="preserve"> </t>
    </r>
    <r>
      <rPr>
        <sz val="22"/>
        <color rgb="FFFFFFFF"/>
        <rFont val="BasicSans-Bold"/>
      </rPr>
      <t>SLOPPY JANE</t>
    </r>
  </si>
  <si>
    <t xml:space="preserve">ramanas </t>
  </si>
  <si>
    <r>
      <t xml:space="preserve">                   </t>
    </r>
    <r>
      <rPr>
        <sz val="14"/>
        <rFont val="BasicSans-Bold"/>
      </rPr>
      <t>RECEPT</t>
    </r>
  </si>
  <si>
    <t>Warm het Naanta broodje 4 min op (oven, grill, bakplaat)</t>
  </si>
  <si>
    <t>Meng de groenten julienne met de curry en kaneel en bak deze in de oven voor 5 min op 180°C</t>
  </si>
  <si>
    <t>Warm de tomatensaus op samen met de kikkererwten en rode bonen. Kruid af met de peper, zout en curry poeder.</t>
  </si>
  <si>
    <t>Meng de gegaarde julienne op het laatste moment met de tomatensaus.</t>
  </si>
  <si>
    <t>Dresseer de sloppy jane in het broodje.</t>
  </si>
  <si>
    <t>Werk af met soja scheuten en de munt.</t>
  </si>
  <si>
    <r>
      <rPr>
        <sz val="22"/>
        <color rgb="FFFFFFFF"/>
        <rFont val="Basic Sans Light"/>
      </rPr>
      <t xml:space="preserve">           NAANTA MET </t>
    </r>
    <r>
      <rPr>
        <sz val="22"/>
        <color rgb="FFFFFFFF"/>
        <rFont val="BasicSans-Bold"/>
      </rPr>
      <t>IRISH STEW</t>
    </r>
  </si>
  <si>
    <t>Warm de Irish beef stew op.</t>
  </si>
  <si>
    <t>Snij de Chinese kool fijn.</t>
  </si>
  <si>
    <t xml:space="preserve">Snij de rode ui in dunne schijfjes. </t>
  </si>
  <si>
    <t>Smeer de mayonaise aan de binnenkant van het broodje.</t>
  </si>
  <si>
    <t xml:space="preserve">Dresseer hierin de beef stew en werk af met de chines kool en de rode ui. </t>
  </si>
  <si>
    <r>
      <rPr>
        <sz val="22"/>
        <color rgb="FFFFFFFF"/>
        <rFont val="Basic Sans Light"/>
      </rPr>
      <t xml:space="preserve">           NAANTA </t>
    </r>
    <r>
      <rPr>
        <sz val="22"/>
        <color rgb="FFFFFFFF"/>
        <rFont val="BasicSans-Bold"/>
      </rPr>
      <t>MET AVOCADO CAPRESE</t>
    </r>
  </si>
  <si>
    <t xml:space="preserve">                    RECEPT</t>
  </si>
  <si>
    <t>Warm het Naanta broodje 4 min op in de oven op 200°C en laat deze afkoelen.</t>
  </si>
  <si>
    <t>Snij de tomaat en mozzarella in fijn schijfjes.</t>
  </si>
  <si>
    <t xml:space="preserve">Meng de smeerkaas met de pesto. </t>
  </si>
  <si>
    <t>Pel de avocado en snij deze in schijfjes.</t>
  </si>
  <si>
    <t>Smeer de saus in de binnenkant van het broodje.</t>
  </si>
  <si>
    <t>Dresseer de hierin de tomaat, mozzarella, en de avocado trapsgewijs in het broodje.</t>
  </si>
  <si>
    <t>Dresseer hierbij de ruccola en werk af met de saus en de fijngesneden basilicum.</t>
  </si>
  <si>
    <r>
      <t xml:space="preserve">FOODCOST CALCULATIE </t>
    </r>
    <r>
      <rPr>
        <b/>
        <sz val="14"/>
        <rFont val="BasicSans-Bold"/>
      </rPr>
      <t>TAKE-AWAY</t>
    </r>
  </si>
  <si>
    <r>
      <rPr>
        <sz val="22"/>
        <color indexed="9"/>
        <rFont val="Basic Sans Light"/>
      </rPr>
      <t xml:space="preserve">           NAANTA </t>
    </r>
    <r>
      <rPr>
        <b/>
        <sz val="22"/>
        <color rgb="FFFFFFFF"/>
        <rFont val="BasicSans-Bold"/>
      </rPr>
      <t>VEGGIE CHILI CHICKEN</t>
    </r>
  </si>
  <si>
    <t>chili gemarineerde vegie stukjes</t>
  </si>
  <si>
    <t>Zet de veldsla op ijswater</t>
  </si>
  <si>
    <t>marineer de rode uienringen in de limoensap</t>
  </si>
  <si>
    <t>Meng de fijngesneden knoflook met yoghurt en breng op smaak met zout &amp; peper</t>
  </si>
  <si>
    <t>Bak de vega chili stukjes</t>
  </si>
  <si>
    <t>Vul de Naanta met de knoflook yoghurt, veldsla, komkommer, chili stukjes</t>
  </si>
  <si>
    <t>Top af met de mango chutney en ingelegde rode ui</t>
  </si>
  <si>
    <r>
      <rPr>
        <sz val="22"/>
        <color indexed="9"/>
        <rFont val="Basic Sans Light"/>
      </rPr>
      <t xml:space="preserve">          </t>
    </r>
    <r>
      <rPr>
        <sz val="22"/>
        <color rgb="FFFFFFFF"/>
        <rFont val="BasicSans-Bold"/>
      </rPr>
      <t xml:space="preserve">  PEPPER</t>
    </r>
    <r>
      <rPr>
        <sz val="22"/>
        <color indexed="9"/>
        <rFont val="Basic Sans Light"/>
      </rPr>
      <t xml:space="preserve"> WAGYU</t>
    </r>
    <r>
      <rPr>
        <b/>
        <sz val="22"/>
        <color rgb="FFFFFFFF"/>
        <rFont val="Basic Sans Light"/>
      </rPr>
      <t xml:space="preserve"> </t>
    </r>
    <r>
      <rPr>
        <sz val="22"/>
        <color rgb="FFFFFFFF"/>
        <rFont val="Basic Sans Light"/>
      </rPr>
      <t>BURGER</t>
    </r>
  </si>
  <si>
    <t>suikersla</t>
  </si>
  <si>
    <t>mosterd cress</t>
  </si>
  <si>
    <r>
      <t xml:space="preserve"> </t>
    </r>
    <r>
      <rPr>
        <sz val="14"/>
        <rFont val="BasicSans-Bold"/>
      </rPr>
      <t xml:space="preserve">                   RECEPT</t>
    </r>
  </si>
  <si>
    <t>Ontdooi de Pastridor pepper hamburger bun zoals aangegeven op de verpakking en grill beide zijdes op een hete plaat.</t>
  </si>
  <si>
    <t>Zet de suikersla/little gem op ijswater en laat de radijsjes marineren in rijstazijn gemengd met gember en suiker/honing.</t>
  </si>
  <si>
    <t>Bak de Wagyu burger en meng de mayonaise met wasabi.</t>
  </si>
  <si>
    <t>Smeer de onderkant van de+A2 pepper hamburger bun met de Wasabi mayonaise.</t>
  </si>
  <si>
    <t>Beleg daarna met de suikersla/little gem, Waguy burger, Shii-take en ingelegde radijs.</t>
  </si>
  <si>
    <t>Top af met de Teryaki saus, de geroosterde sesam en cress en bedek met de bovenkant van de bun.</t>
  </si>
  <si>
    <r>
      <rPr>
        <sz val="22"/>
        <color rgb="FFFFFFFF"/>
        <rFont val="Basic Sans Light"/>
      </rPr>
      <t xml:space="preserve">           VEGGIE OPEN </t>
    </r>
    <r>
      <rPr>
        <sz val="22"/>
        <color rgb="FFFFFFFF"/>
        <rFont val="BasicSans-Bold"/>
      </rPr>
      <t>MELTED KIMCHI</t>
    </r>
  </si>
  <si>
    <t>Kimchi</t>
  </si>
  <si>
    <t xml:space="preserve">Bak de Pastridor Rustieke Carre wit zoals aangegeven op de verpakking en rooster de snijzijden licht </t>
  </si>
  <si>
    <t>Snijd de lente ui</t>
  </si>
  <si>
    <t>Smeer op beide zijde mayonaise</t>
  </si>
  <si>
    <t>Let hierop de spinazie, de Kimchi en geraspte mozzarella</t>
  </si>
  <si>
    <t>Leg de broodjes onder de grill tot de mozzarella smelt</t>
  </si>
  <si>
    <t>Top af met Lente ui en koriander</t>
  </si>
  <si>
    <r>
      <t xml:space="preserve">           GEGRILD MOLENAARSBROOD </t>
    </r>
    <r>
      <rPr>
        <sz val="22"/>
        <color rgb="FFFFFFFF"/>
        <rFont val="BasicSans-Bold"/>
      </rPr>
      <t>MET SMOKEY MAKREEL</t>
    </r>
  </si>
  <si>
    <t>Ontdooi de Pastridor Molenaarsbrood en rooster 2 sneetjes</t>
  </si>
  <si>
    <t>Breng de komkommer, cherry tomaatjes en appel op smaak met zout, peper, olijfolie en citroensap</t>
  </si>
  <si>
    <t>Breek de makreel in stukjes</t>
  </si>
  <si>
    <t>Bestrijk de geroosterde sneetjes met mayonaise</t>
  </si>
  <si>
    <t>Beleg 1 sneetje met rucola, komkommer, appel, tomaat</t>
  </si>
  <si>
    <t>Beleg met de makreel stukjes en rode ui en sluit af met het andere sneetje Molenaarsbrood</t>
  </si>
  <si>
    <r>
      <t xml:space="preserve">           BAGNAT FITNESS </t>
    </r>
    <r>
      <rPr>
        <b/>
        <sz val="22"/>
        <color rgb="FFFFFFFF"/>
        <rFont val="BasicSans-Bold"/>
      </rPr>
      <t>HEALTHY STYLE</t>
    </r>
  </si>
  <si>
    <t>groene humus</t>
  </si>
  <si>
    <t>broccoli cress</t>
  </si>
  <si>
    <t>Ontdooi de Pastridor Bagnat Fitness volgens de gebruiksaanwijzing en rooster beide snijzijden</t>
  </si>
  <si>
    <t>Beleg de onderzijde van de Bagnat Fitness met de groene humus, ijsbergsla, avocado, radijsje en rauwe ham</t>
  </si>
  <si>
    <t>Top af met de brocoli cress en sluit af met de bovenzijde van de Bagnat Fitness</t>
  </si>
  <si>
    <r>
      <rPr>
        <sz val="22"/>
        <color rgb="FFFFFFFF"/>
        <rFont val="Basic Sans Light"/>
      </rPr>
      <t xml:space="preserve">           </t>
    </r>
    <r>
      <rPr>
        <sz val="22"/>
        <color rgb="FFFFFFFF"/>
        <rFont val="BasicSans-Bold"/>
      </rPr>
      <t>NICOISE STYLE</t>
    </r>
    <r>
      <rPr>
        <sz val="22"/>
        <color rgb="FFFFFFFF"/>
        <rFont val="Basic Sans Light"/>
      </rPr>
      <t xml:space="preserve"> BAGUETTE</t>
    </r>
  </si>
  <si>
    <t>Bak de Pastridor PLUS Half Frans Stokbrood Wit volgens de aanwijzingene en rooster de snijvlakken op de bakplaat</t>
  </si>
  <si>
    <t>Blancheer de haricot verts en spoel ze koud af</t>
  </si>
  <si>
    <t>Besmeer de onderzijde van de Pastridor Half Frans Stokbrood wit Plus met citroen mayonaise</t>
  </si>
  <si>
    <t>Beleg met rucola, haricot verts, venkel, tomaat, tonijn, kappertjes en olijven</t>
  </si>
  <si>
    <t xml:space="preserve">Bedenk met de bovenzijde van de Pastridor PLUS Half Frans Stokbrood Wit </t>
  </si>
  <si>
    <t>Naanta met Avocado Caprese</t>
  </si>
  <si>
    <t>ingrediënten</t>
  </si>
  <si>
    <t>hoeveelheid</t>
  </si>
  <si>
    <t>eenheid</t>
  </si>
  <si>
    <t>aankoopprijs</t>
  </si>
  <si>
    <t>foodcost</t>
  </si>
  <si>
    <t>naanta</t>
  </si>
  <si>
    <t xml:space="preserve">ruccola </t>
  </si>
  <si>
    <t>RECEPT</t>
  </si>
  <si>
    <t>Warm het naanta broodje 4 min op in de oven op 200°C en laat deze afkoelen.
Snij de tomaat en mozzarella in fijn schijfjes.
Meng de smeerkaas met de pesto. 
Pel de avocado en snij deze in schijfjes.
Warm het naanta broodje 4 min op in de oven op 200°C en laat deze afkoelen</t>
  </si>
  <si>
    <t>FOODCOST CALCULATIE TAKE-AWAY</t>
  </si>
  <si>
    <t>FOODCOST CALCULATIE TER PLAATSE</t>
  </si>
  <si>
    <t>Verreken steeds bij uw foodcost de verpakking (take-away of ter plaatse)</t>
  </si>
  <si>
    <t>Naanta met gambas en looksaus</t>
  </si>
  <si>
    <t xml:space="preserve">lente ui </t>
  </si>
  <si>
    <t>Naanta met Irish stew</t>
  </si>
  <si>
    <t xml:space="preserve">rode ui </t>
  </si>
  <si>
    <t xml:space="preserve">mayonaise </t>
  </si>
  <si>
    <t>Naanta met kip kebap en currysaus</t>
  </si>
  <si>
    <t>Naanta sloppy jane</t>
  </si>
  <si>
    <t>Warm de tomatensaus op samen met de kikkererwten en rode bonen en kruid af met de peper en zout en curry poeder.</t>
  </si>
  <si>
    <t xml:space="preserve">Naanta met warmgerookte zalm &amp; 
Griekse Tzatziki
</t>
  </si>
  <si>
    <t>Warm het naanta broodje 4 min op (oven, grill, bakplaat).</t>
  </si>
  <si>
    <t>banner : Pastridor's Foodcost calculator</t>
  </si>
  <si>
    <t>Mini Rosenbread indonesian style</t>
  </si>
  <si>
    <t>220092 rosebread white</t>
  </si>
  <si>
    <t xml:space="preserve">Bak het mini rozenbroodje af volgens de gebruiksaanwijzing op de verpakking 
</t>
  </si>
  <si>
    <t xml:space="preserve">Halveer het broodje 
</t>
  </si>
  <si>
    <t xml:space="preserve">Leg de kippendij in een kom. Hussel om met
de sambal, knoflookpoeder, gembersiroop, olie,
zout en peper. </t>
  </si>
  <si>
    <t>Verspreid de kip over de beklede bakplaat en rooster in 30 minuten gaar.</t>
  </si>
  <si>
    <t>Keer af en toe om. Haal uit de oven. Laat kort koelen
en snij de kip in repen</t>
  </si>
  <si>
    <t>snij de ananas in fijne reepjes en sni de koriander fijn</t>
  </si>
  <si>
    <t xml:space="preserve">Beleg de onderkant van het broodje met de kip, taugé en ananas. </t>
  </si>
  <si>
    <t>STAP 8</t>
  </si>
  <si>
    <t>Bestrooi met seroendeng en koriander.</t>
  </si>
  <si>
    <t xml:space="preserve">Sluit het broodje en serveer </t>
  </si>
  <si>
    <t>Mini Rosenbread ‘Sweet Cheese’</t>
  </si>
  <si>
    <t>220092 rosebread wholegrain</t>
  </si>
  <si>
    <t xml:space="preserve">komkommer </t>
  </si>
  <si>
    <t xml:space="preserve">Besmeer beide helften met de boter 
</t>
  </si>
  <si>
    <t xml:space="preserve">Beleg de onderkant van het mini rozenbroodje met de kaas 
</t>
  </si>
  <si>
    <t xml:space="preserve">Besmeer vervolgens met de mosterd 
</t>
  </si>
  <si>
    <t xml:space="preserve">Verdeel de komkommer erover en garneer met de alfalfa 
</t>
  </si>
  <si>
    <t>Bestrooi met peper</t>
  </si>
  <si>
    <t xml:space="preserve">Prestige black pudding </t>
  </si>
  <si>
    <t>2209 assortiment prestige</t>
  </si>
  <si>
    <t>Bak het assortiment prestige af volgens de gebruiksaanwijzing op de verpakking</t>
  </si>
  <si>
    <t>Snij het mini keizerbroodje open.</t>
  </si>
  <si>
    <t>Haal het vel van de black pudding en snij deze in schijfjes</t>
  </si>
  <si>
    <t xml:space="preserve">Snij de rode biet in fijne blokjes </t>
  </si>
  <si>
    <t>Warm de compote op en meng het met de rode biet en laat het sudderen voor 4 min op een laag vuur en meng met de gehakte peterselie</t>
  </si>
  <si>
    <t>Smeer de rode biet compote op beide zijden van het broodje.</t>
  </si>
  <si>
    <t xml:space="preserve">Dresseer op de onderkant van het broodje de black pudding schijfjes. 
</t>
  </si>
  <si>
    <t>Dresseer de rest van de rode biet compote op de black pudding en werk af met de ruccola.</t>
  </si>
  <si>
    <t>STAP 9</t>
  </si>
  <si>
    <t>Het broodje met de 2 andere broodjes op een brochette stok steken.</t>
  </si>
  <si>
    <t xml:space="preserve"> Prestige brochette smoked salmon</t>
  </si>
  <si>
    <t xml:space="preserve">zalm  gerookt </t>
  </si>
  <si>
    <t>De mini triangel opensnijden en bijde zijden insmeren met de rama</t>
  </si>
  <si>
    <t>De rode ui in fijne schijfjes snijden.
De bieslook in staafjes snijden van 4cm snijden.
De zalm op de onderkant van het broodje dresseren.
Afwerken met de bieslook en de rode ui en het broodje sluiten.
Het broodje met de 2 andere broodjes op een brochette stok steken.</t>
  </si>
  <si>
    <t>De bieslook in staafjes snijden van 4cm snijden.</t>
  </si>
  <si>
    <t>De zalm op de onderkant van het broodje dresseren.
Afwerken met de bieslook en de rode ui en het broodje sluiten.
Het broodje met de 2 andere broodjes op een brochette stok steken.</t>
  </si>
  <si>
    <t>Afwerken met de bieslook en de rode ui en het broodje sluiten.</t>
  </si>
  <si>
    <t>Prestige beer batter onion</t>
  </si>
  <si>
    <t>beer batter onion</t>
  </si>
  <si>
    <t>groene kruiden</t>
  </si>
  <si>
    <t xml:space="preserve">Bak het assortiment prestige af volgens de gebruiksaanwijzing op de verpakking
</t>
  </si>
  <si>
    <t>Mini broodje pompoen opensnijden en bijde zijden insmeren met de truffelmayonaise.</t>
  </si>
  <si>
    <t>De beer batter onion bakken in de friteuze.</t>
  </si>
  <si>
    <t>De pumkin snijden in reepjes en afkruiden met olijfolie.</t>
  </si>
  <si>
    <t>De groene kruiden mengen afkruiden met olijfolie en peper en zout.</t>
  </si>
  <si>
    <t>De beerbatter onion dresseren op de onderkant van het broodje.</t>
  </si>
  <si>
    <t>Afwerken met de pumpkin en de groene kruiden.</t>
  </si>
  <si>
    <t>Rustiek stokbrood bruin met gerookte zalm rode ui en wakame salade afgewerkt tiger garnaal.</t>
  </si>
  <si>
    <t xml:space="preserve">216482-RUSTIEK STOKBROOD VOLKOREN </t>
  </si>
  <si>
    <t>micro salade</t>
  </si>
  <si>
    <t>Bak het brood af zoals omschreven op de verpakking.</t>
  </si>
  <si>
    <t>Snij het broodje open en Bestrijk beide zijden met de rama natuur.</t>
  </si>
  <si>
    <t>Leg op de onderzijde de gerookte zalm.</t>
  </si>
  <si>
    <t>Leg hierop de garnalen.</t>
  </si>
  <si>
    <t>Werk af met de rode ui, micro salade en wakame.</t>
  </si>
  <si>
    <t xml:space="preserve">Mini hamburger sesam meatball afgewerkt met mosterd saus </t>
  </si>
  <si>
    <t>17840001 mini hamburger bun sesam</t>
  </si>
  <si>
    <t>Snij het broodje door en warm het broodje op, op de bakplaat.</t>
  </si>
  <si>
    <t>Snij het gehaktbal in schijfjes en bak 2 schijven op op de bakplaat.</t>
  </si>
  <si>
    <t>Meng de mosterd met de mayonaise en de helft van de gehakte peterselie.</t>
  </si>
  <si>
    <t>Smeer de beide zijden van de bun in met mosterd mayonaise</t>
  </si>
  <si>
    <t>Frituur de pompoenslierten zodoende je chips bekomt en meng ze met de rest van de peterselie</t>
  </si>
  <si>
    <t>Leg hierop de salade aan beide zijden.</t>
  </si>
  <si>
    <t>Dresseer hierop het schijfje gehaktbal.</t>
  </si>
  <si>
    <t>De onderste zijde werk je af met de pompoenchip en sluit je het met de anderz zijde van de bun.</t>
  </si>
  <si>
    <t>black pepper bun eindjaar</t>
  </si>
  <si>
    <t>26380001-BLACK PEPPER HAMBURGER BUN</t>
  </si>
  <si>
    <t>Bak de runshamburger bun tot de juiste temp op de grill of bakplaat</t>
  </si>
  <si>
    <t>Warm de bun op aan beide zijden.</t>
  </si>
  <si>
    <t>Bak het eitje aan beide zijden.</t>
  </si>
  <si>
    <t>Strijk beide zijden van de bun in met de 2 sausen.</t>
  </si>
  <si>
    <t>Leg op de het onderste gedeelte van de bun de rundsburger.</t>
  </si>
  <si>
    <t xml:space="preserve">Dresseer op de rundsburger het gebakken eitje, de ganda ham en de rode biet slierten. </t>
  </si>
  <si>
    <t>Leg hierop de ruccola salade en werk af met de chips en sluit de hamburger.</t>
  </si>
  <si>
    <t>rustic café bun einde jaar</t>
  </si>
  <si>
    <t>24080000-CAFÉ HAMBURGER BUN</t>
  </si>
  <si>
    <t xml:space="preserve">Frituur de basilicum en andere groene kruiden en kruid af met zout. 
</t>
  </si>
  <si>
    <t>Warm de bun op aan beide zijden en bestrijk beide zijden met de tartaar saus.</t>
  </si>
  <si>
    <t xml:space="preserve">Bak de kerstomaten op de plaat en kruid af met pesto. </t>
  </si>
  <si>
    <t>Leg de gegaarde kerstomaat en de feta op de gegrilde aubergine en warm deze op in de oven.</t>
  </si>
  <si>
    <t>Leg de gebakken aubergine en kerstomaat en feta op de onderkant van de bun.</t>
  </si>
  <si>
    <t>Werk af met de gefrituurde kruiden en de pijnboompitten en sluit de bun.</t>
  </si>
  <si>
    <t>Spanish bun eindjaar</t>
  </si>
  <si>
    <t>216694 spanish style brioche bun</t>
  </si>
  <si>
    <t>hellmans citrus vinaigrette</t>
  </si>
  <si>
    <t xml:space="preserve">Warm de traag gegaarde kip op een bakplaat of grill tot de juiste temp op de grill of bakplaat. 
</t>
  </si>
  <si>
    <t>Warm de bun op aan beide zijden en bestrijk beide zijden met de roma fijne kruiden/citrus vinaigrette  saus.</t>
  </si>
  <si>
    <t xml:space="preserve">Snij de chinese kool in fijne julienne en meng deze met de citrus vinaigrette. </t>
  </si>
  <si>
    <t>Meng de roma fijne kruiden met de citrus vinaigrette.</t>
  </si>
  <si>
    <t>Leg de gegaarde kip op de onderkant van de bun.</t>
  </si>
  <si>
    <t>Leg hierop de de tomaat en de chines kool en werk af met de popcorn.</t>
  </si>
  <si>
    <t>banner : Recept</t>
  </si>
  <si>
    <t>Smos on the top</t>
  </si>
  <si>
    <t>216624-HALF RUSTIEK STOKBROOD FITNESS</t>
  </si>
  <si>
    <t>Snij het stokbrood fitness plus top sliced door.</t>
  </si>
  <si>
    <t>Spuit mayonaise in het broodje.</t>
  </si>
  <si>
    <t>Beleg met sla.</t>
  </si>
  <si>
    <t>Maak roosjes met de ham en kaas, en dresseer deze beurtelings op de sla.</t>
  </si>
  <si>
    <t>Werk af met schijfjes ei, kerstomaatjes, komkommer en kleine dotjes mayonaise.</t>
  </si>
  <si>
    <t>Rustic Croque</t>
  </si>
  <si>
    <t>23610001-MOLENAARSBROOD WIT</t>
  </si>
  <si>
    <t>Snij het Molenaarsbrood in sneden van 1cm.</t>
  </si>
  <si>
    <t>Besmeer de beide kanten met de roomkaas met zongedroogde tomaten.</t>
  </si>
  <si>
    <t>Beleg vervolgens met de jonge kaas en Parma ham.</t>
  </si>
  <si>
    <t>Bak tussen de contactgrill gedurende 5min op 180°C.</t>
  </si>
  <si>
    <t>Snij de croque in 2 en dresseer op een bord.</t>
  </si>
  <si>
    <t>Black Pepper Burger</t>
  </si>
  <si>
    <t>Ontdooi het broodje en warm op tussen de contactgrill.</t>
  </si>
  <si>
    <t>Bak de rundsburger.</t>
  </si>
  <si>
    <t>Besmeer beide zijden met mayonaise en bbq saus.</t>
  </si>
  <si>
    <t>Beleg vervolgens de onderzijde van de bun met de hamburger, tomaat, gedroogde ham en rode ui.</t>
  </si>
  <si>
    <t>Werk af met de rode biet (spaghettislierten) en sluit de bun.</t>
  </si>
  <si>
    <t>ramanas</t>
  </si>
  <si>
    <t>21820000-Pastridor Bestblends Chocolade Hazelnoot Croissant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</si>
</sst>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_-* #,##0.00\ &quot;€&quot;_-;\-* #,##0.00\ &quot;€&quot;_-;_-* &quot;-&quot;??\ &quot;€&quot;_-;_-@_-"/>
  </numFmts>
  <fonts count="66">
    <font>
      <sz val="10"/>
      <name val="Arial"/>
      <family val="2"/>
    </font>
    <font>
      <sz val="11"/>
      <color theme="1"/>
      <name val="Arial"/>
      <family val="2"/>
      <scheme val="minor"/>
    </font>
    <font>
      <b/>
      <sz val="9"/>
      <color indexed="9"/>
      <name val="Arial"/>
      <family val="2"/>
    </font>
    <font>
      <sz val="9"/>
      <color indexed="63"/>
      <name val="Arial"/>
      <family val="2"/>
    </font>
    <font>
      <sz val="9"/>
      <name val="Arial"/>
      <family val="2"/>
    </font>
    <font>
      <b/>
      <sz val="18"/>
      <color theme="3"/>
      <name val="Arial"/>
      <family val="2"/>
      <scheme val="major"/>
    </font>
    <font>
      <b/>
      <sz val="15"/>
      <color theme="3"/>
      <name val="Arial"/>
      <family val="2"/>
      <scheme val="minor"/>
    </font>
    <font>
      <b/>
      <sz val="13"/>
      <color theme="3"/>
      <name val="Arial"/>
      <family val="2"/>
      <scheme val="minor"/>
    </font>
    <font>
      <b/>
      <sz val="11"/>
      <color theme="3"/>
      <name val="Arial"/>
      <family val="2"/>
      <scheme val="minor"/>
    </font>
    <font>
      <sz val="11"/>
      <color rgb="FF006100"/>
      <name val="Arial"/>
      <family val="2"/>
      <scheme val="minor"/>
    </font>
    <font>
      <sz val="11"/>
      <color rgb="FF9C0006"/>
      <name val="Arial"/>
      <family val="2"/>
      <scheme val="minor"/>
    </font>
    <font>
      <sz val="11"/>
      <color rgb="FF9C6500"/>
      <name val="Arial"/>
      <family val="2"/>
      <scheme val="minor"/>
    </font>
    <font>
      <sz val="11"/>
      <color rgb="FF3F3F76"/>
      <name val="Arial"/>
      <family val="2"/>
      <scheme val="minor"/>
    </font>
    <font>
      <b/>
      <sz val="11"/>
      <color rgb="FF3F3F3F"/>
      <name val="Arial"/>
      <family val="2"/>
      <scheme val="minor"/>
    </font>
    <font>
      <b/>
      <sz val="11"/>
      <color rgb="FFFA7D00"/>
      <name val="Arial"/>
      <family val="2"/>
      <scheme val="minor"/>
    </font>
    <font>
      <sz val="11"/>
      <color rgb="FFFA7D00"/>
      <name val="Arial"/>
      <family val="2"/>
      <scheme val="minor"/>
    </font>
    <font>
      <b/>
      <sz val="11"/>
      <color theme="0"/>
      <name val="Arial"/>
      <family val="2"/>
      <scheme val="minor"/>
    </font>
    <font>
      <sz val="11"/>
      <color rgb="FFFF0000"/>
      <name val="Arial"/>
      <family val="2"/>
      <scheme val="minor"/>
    </font>
    <font>
      <i/>
      <sz val="11"/>
      <color rgb="FF7F7F7F"/>
      <name val="Arial"/>
      <family val="2"/>
      <scheme val="minor"/>
    </font>
    <font>
      <b/>
      <sz val="11"/>
      <color theme="1"/>
      <name val="Arial"/>
      <family val="2"/>
      <scheme val="minor"/>
    </font>
    <font>
      <sz val="11"/>
      <color theme="0"/>
      <name val="Arial"/>
      <family val="2"/>
      <scheme val="minor"/>
    </font>
    <font>
      <sz val="10"/>
      <name val="Arial"/>
      <family val="2"/>
    </font>
    <font>
      <b/>
      <sz val="10"/>
      <name val="Arial"/>
      <family val="2"/>
    </font>
    <font>
      <b/>
      <sz val="10"/>
      <color theme="0"/>
      <name val="Arial"/>
      <family val="2"/>
    </font>
    <font>
      <b/>
      <i/>
      <sz val="10"/>
      <name val="Arial"/>
      <family val="2"/>
    </font>
    <font>
      <b/>
      <sz val="11"/>
      <color theme="0"/>
      <name val="Calibri"/>
      <family val="2"/>
    </font>
    <font>
      <b/>
      <sz val="12"/>
      <name val="Calibri"/>
      <family val="2"/>
    </font>
    <font>
      <i/>
      <sz val="10"/>
      <name val="Arial"/>
      <family val="2"/>
    </font>
    <font>
      <b/>
      <sz val="10"/>
      <color rgb="FF993648"/>
      <name val="Arial"/>
      <family val="2"/>
    </font>
    <font>
      <b/>
      <sz val="22"/>
      <name val="Calibri"/>
      <family val="2"/>
    </font>
    <font>
      <b/>
      <sz val="11"/>
      <name val="Calibri"/>
      <family val="2"/>
    </font>
    <font>
      <sz val="11"/>
      <name val="Montserrat-Regular"/>
    </font>
    <font>
      <sz val="14"/>
      <name val="Montserrat-Bold"/>
    </font>
    <font>
      <sz val="8"/>
      <name val="Arial"/>
      <family val="2"/>
    </font>
    <font>
      <i/>
      <sz val="11"/>
      <name val="BasicSans-Regular"/>
    </font>
    <font>
      <sz val="11"/>
      <name val="BasicSans-Regular"/>
    </font>
    <font>
      <i/>
      <sz val="11"/>
      <name val="Basic Sans Light"/>
    </font>
    <font>
      <sz val="11"/>
      <name val="Basic Sans Light"/>
    </font>
    <font>
      <sz val="10"/>
      <name val="BasicSans-Regular"/>
    </font>
    <font>
      <sz val="22"/>
      <color rgb="FFFFFFFF"/>
      <name val="BasicSans-Regular"/>
    </font>
    <font>
      <b/>
      <sz val="22"/>
      <name val="BasicSans-Regular"/>
    </font>
    <font>
      <sz val="14"/>
      <name val="BasicSans-Regular"/>
    </font>
    <font>
      <b/>
      <sz val="11"/>
      <name val="BasicSans-Regular"/>
    </font>
    <font>
      <b/>
      <sz val="11"/>
      <color theme="0"/>
      <name val="BasicSans-Regular"/>
    </font>
    <font>
      <i/>
      <sz val="10"/>
      <name val="BasicSans-Regular"/>
    </font>
    <font>
      <sz val="11"/>
      <name val="BasicSans-Bold"/>
    </font>
    <font>
      <sz val="14"/>
      <name val="BasicSans-Bold"/>
    </font>
    <font>
      <sz val="10"/>
      <name val="Basic Sans Light"/>
    </font>
    <font>
      <sz val="11"/>
      <color rgb="FFC00000"/>
      <name val="Basic Sans Light"/>
    </font>
    <font>
      <sz val="11"/>
      <color indexed="58"/>
      <name val="Basic Sans Light"/>
    </font>
    <font>
      <sz val="22"/>
      <color rgb="FFFFFFFF"/>
      <name val="Basic Sans Light"/>
    </font>
    <font>
      <b/>
      <sz val="22"/>
      <color rgb="FFFFFFFF"/>
      <name val="Basic Sans Light"/>
    </font>
    <font>
      <sz val="22"/>
      <color indexed="9"/>
      <name val="Basic Sans Light"/>
    </font>
    <font>
      <sz val="14"/>
      <name val="Basic Sans Light"/>
    </font>
    <font>
      <b/>
      <sz val="11"/>
      <name val="Basic Sans Light"/>
    </font>
    <font>
      <b/>
      <sz val="11"/>
      <color rgb="FFFFFFFF"/>
      <name val="Basic Sans Light"/>
    </font>
    <font>
      <i/>
      <sz val="10"/>
      <name val="Basic Sans Light"/>
    </font>
    <font>
      <b/>
      <sz val="22"/>
      <color rgb="FFFFFFFF"/>
      <name val="BasicSans-Bold"/>
    </font>
    <font>
      <b/>
      <sz val="12"/>
      <color theme="0"/>
      <name val="BasicSans-Bold"/>
    </font>
    <font>
      <sz val="22"/>
      <color rgb="FFFFFFFF"/>
      <name val="BasicSans-Bold"/>
    </font>
    <font>
      <sz val="12"/>
      <name val="Basic Sans Light"/>
    </font>
    <font>
      <b/>
      <sz val="22"/>
      <color theme="0"/>
      <name val="Basic Sans Light"/>
    </font>
    <font>
      <b/>
      <sz val="22"/>
      <name val="Basic Sans Light"/>
    </font>
    <font>
      <b/>
      <sz val="11"/>
      <color theme="0"/>
      <name val="Basic Sans Light"/>
    </font>
    <font>
      <b/>
      <sz val="14"/>
      <name val="BasicSans-Bold"/>
    </font>
    <font>
      <sz val="11"/>
      <color rgb="FF000000"/>
      <name val="Basic Sans Light"/>
    </font>
  </fonts>
  <fills count="38">
    <fill>
      <patternFill patternType="none"/>
    </fill>
    <fill>
      <patternFill patternType="gray125"/>
    </fill>
    <fill>
      <patternFill patternType="solid">
        <fgColor indexed="8"/>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theme="4"/>
        <bgColor indexed="64"/>
      </patternFill>
    </fill>
    <fill>
      <patternFill patternType="solid">
        <fgColor rgb="FFE3CFCE"/>
        <bgColor indexed="64"/>
      </patternFill>
    </fill>
    <fill>
      <patternFill patternType="solid">
        <fgColor rgb="FFEDE5CC"/>
        <bgColor indexed="64"/>
      </patternFill>
    </fill>
    <fill>
      <patternFill patternType="solid">
        <fgColor rgb="FFE2E0DA"/>
        <bgColor indexed="64"/>
      </patternFill>
    </fill>
    <fill>
      <patternFill patternType="solid">
        <fgColor rgb="FF000000"/>
        <bgColor indexed="64"/>
      </patternFill>
    </fill>
    <fill>
      <patternFill patternType="solid">
        <fgColor rgb="FFE2E0DA"/>
        <bgColor rgb="FF000000"/>
      </patternFill>
    </fill>
    <fill>
      <patternFill patternType="solid">
        <fgColor rgb="FF000000"/>
        <bgColor rgb="FF000000"/>
      </patternFill>
    </fill>
    <fill>
      <patternFill patternType="solid">
        <fgColor theme="0"/>
        <bgColor indexed="64"/>
      </patternFill>
    </fill>
    <fill>
      <patternFill patternType="solid">
        <fgColor rgb="FFE3E0DB"/>
        <bgColor rgb="FF000000"/>
      </patternFill>
    </fill>
    <fill>
      <patternFill patternType="solid">
        <fgColor rgb="FFE3E0DB"/>
        <bgColor indexed="64"/>
      </patternFill>
    </fill>
  </fills>
  <borders count="16">
    <border>
      <left/>
      <right/>
      <top/>
      <bottom/>
      <diagonal/>
    </border>
    <border>
      <left style="thin">
        <color indexed="8"/>
      </left>
      <right style="thin">
        <color indexed="8"/>
      </right>
      <top style="thin">
        <color indexed="8"/>
      </top>
      <bottom style="thin">
        <color indexed="8"/>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diagonal/>
    </border>
  </borders>
  <cellStyleXfs count="42">
    <xf numFmtId="0" fontId="0" fillId="0" borderId="0"/>
    <xf numFmtId="0" fontId="2" fillId="2" borderId="0"/>
    <xf numFmtId="0" fontId="3" fillId="0" borderId="1"/>
    <xf numFmtId="0" fontId="5" fillId="0" borderId="0" applyNumberFormat="0" applyFill="0" applyBorder="0" applyAlignment="0" applyProtection="0"/>
    <xf numFmtId="0" fontId="6" fillId="0" borderId="2" applyNumberFormat="0" applyFill="0" applyAlignment="0" applyProtection="0"/>
    <xf numFmtId="0" fontId="7" fillId="0" borderId="3" applyNumberFormat="0" applyFill="0" applyAlignment="0" applyProtection="0"/>
    <xf numFmtId="0" fontId="8" fillId="0" borderId="4" applyNumberFormat="0" applyFill="0" applyAlignment="0" applyProtection="0"/>
    <xf numFmtId="0" fontId="8" fillId="0" borderId="0" applyNumberFormat="0" applyFill="0" applyBorder="0" applyAlignment="0" applyProtection="0"/>
    <xf numFmtId="0" fontId="9" fillId="3" borderId="0" applyNumberFormat="0" applyBorder="0" applyAlignment="0" applyProtection="0"/>
    <xf numFmtId="0" fontId="10" fillId="4" borderId="0" applyNumberFormat="0" applyBorder="0" applyAlignment="0" applyProtection="0"/>
    <xf numFmtId="0" fontId="11" fillId="5" borderId="0" applyNumberFormat="0" applyBorder="0" applyAlignment="0" applyProtection="0"/>
    <xf numFmtId="0" fontId="12" fillId="6" borderId="5" applyNumberFormat="0" applyAlignment="0" applyProtection="0"/>
    <xf numFmtId="0" fontId="13" fillId="7" borderId="6" applyNumberFormat="0" applyAlignment="0" applyProtection="0"/>
    <xf numFmtId="0" fontId="14" fillId="7" borderId="5" applyNumberFormat="0" applyAlignment="0" applyProtection="0"/>
    <xf numFmtId="0" fontId="15" fillId="0" borderId="7" applyNumberFormat="0" applyFill="0" applyAlignment="0" applyProtection="0"/>
    <xf numFmtId="0" fontId="16" fillId="8" borderId="8" applyNumberFormat="0" applyAlignment="0" applyProtection="0"/>
    <xf numFmtId="0" fontId="17" fillId="0" borderId="0" applyNumberFormat="0" applyFill="0" applyBorder="0" applyAlignment="0" applyProtection="0"/>
    <xf numFmtId="0" fontId="4" fillId="9" borderId="9" applyNumberFormat="0" applyFont="0" applyAlignment="0" applyProtection="0"/>
    <xf numFmtId="0" fontId="18" fillId="0" borderId="0" applyNumberFormat="0" applyFill="0" applyBorder="0" applyAlignment="0" applyProtection="0"/>
    <xf numFmtId="0" fontId="19" fillId="0" borderId="10" applyNumberFormat="0" applyFill="0" applyAlignment="0" applyProtection="0"/>
    <xf numFmtId="0" fontId="1" fillId="10" borderId="0" applyNumberFormat="0" applyBorder="0" applyAlignment="0" applyProtection="0"/>
    <xf numFmtId="0" fontId="1" fillId="11" borderId="0" applyNumberFormat="0" applyBorder="0" applyAlignment="0" applyProtection="0"/>
    <xf numFmtId="0" fontId="20" fillId="12" borderId="0" applyNumberFormat="0" applyBorder="0" applyAlignment="0" applyProtection="0"/>
    <xf numFmtId="0" fontId="1" fillId="13" borderId="0" applyNumberFormat="0" applyBorder="0" applyAlignment="0" applyProtection="0"/>
    <xf numFmtId="0" fontId="1" fillId="14" borderId="0" applyNumberFormat="0" applyBorder="0" applyAlignment="0" applyProtection="0"/>
    <xf numFmtId="0" fontId="20" fillId="15" borderId="0" applyNumberFormat="0" applyBorder="0" applyAlignment="0" applyProtection="0"/>
    <xf numFmtId="0" fontId="1" fillId="16" borderId="0" applyNumberFormat="0" applyBorder="0" applyAlignment="0" applyProtection="0"/>
    <xf numFmtId="0" fontId="1" fillId="17" borderId="0" applyNumberFormat="0" applyBorder="0" applyAlignment="0" applyProtection="0"/>
    <xf numFmtId="0" fontId="20" fillId="18" borderId="0" applyNumberFormat="0" applyBorder="0" applyAlignment="0" applyProtection="0"/>
    <xf numFmtId="0" fontId="1" fillId="19" borderId="0" applyNumberFormat="0" applyBorder="0" applyAlignment="0" applyProtection="0"/>
    <xf numFmtId="0" fontId="1" fillId="20" borderId="0" applyNumberFormat="0" applyBorder="0" applyAlignment="0" applyProtection="0"/>
    <xf numFmtId="0" fontId="20" fillId="21" borderId="0" applyNumberFormat="0" applyBorder="0" applyAlignment="0" applyProtection="0"/>
    <xf numFmtId="0" fontId="1" fillId="22" borderId="0" applyNumberFormat="0" applyBorder="0" applyAlignment="0" applyProtection="0"/>
    <xf numFmtId="0" fontId="1" fillId="23" borderId="0" applyNumberFormat="0" applyBorder="0" applyAlignment="0" applyProtection="0"/>
    <xf numFmtId="0" fontId="20" fillId="24"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20" fillId="27" borderId="0" applyNumberFormat="0" applyBorder="0" applyAlignment="0" applyProtection="0"/>
    <xf numFmtId="0" fontId="3" fillId="28" borderId="1" applyFont="0"/>
    <xf numFmtId="164" fontId="21" fillId="0" borderId="0" applyFont="0" applyFill="0" applyBorder="0" applyAlignment="0" applyProtection="0"/>
    <xf numFmtId="9" fontId="21" fillId="0" borderId="0" applyFont="0" applyFill="0" applyBorder="0" applyAlignment="0" applyProtection="0"/>
    <xf numFmtId="9" fontId="21" fillId="0" borderId="0" applyFont="0" applyFill="0" applyBorder="0" applyAlignment="0" applyProtection="0"/>
  </cellStyleXfs>
  <cellXfs count="177">
    <xf numFmtId="0" fontId="0" fillId="0" borderId="0" xfId="0"/>
    <xf numFmtId="0" fontId="22" fillId="0" borderId="0" xfId="0" applyFont="1"/>
    <xf numFmtId="0" fontId="26" fillId="0" borderId="0" xfId="0" applyFont="1"/>
    <xf numFmtId="0" fontId="26" fillId="0" borderId="0" xfId="0" applyFont="1" applyAlignment="1">
      <alignment vertical="center"/>
    </xf>
    <xf numFmtId="0" fontId="26" fillId="0" borderId="0" xfId="0" applyFont="1" applyAlignment="1">
      <alignment horizontal="center" vertical="center"/>
    </xf>
    <xf numFmtId="0" fontId="26" fillId="0" borderId="11" xfId="0" applyFont="1" applyBorder="1" applyAlignment="1">
      <alignment horizontal="center" vertical="center"/>
    </xf>
    <xf numFmtId="164" fontId="26" fillId="0" borderId="13" xfId="39" applyFont="1" applyBorder="1" applyAlignment="1">
      <alignment horizontal="center" vertical="center"/>
    </xf>
    <xf numFmtId="164" fontId="26" fillId="0" borderId="11" xfId="39" applyFont="1" applyBorder="1" applyAlignment="1">
      <alignment horizontal="center" vertical="center"/>
    </xf>
    <xf numFmtId="0" fontId="25" fillId="0" borderId="0" xfId="0" applyFont="1" applyAlignment="1">
      <alignment vertical="center"/>
    </xf>
    <xf numFmtId="0" fontId="23" fillId="0" borderId="0" xfId="0" applyFont="1" applyAlignment="1">
      <alignment horizontal="right"/>
    </xf>
    <xf numFmtId="0" fontId="22" fillId="0" borderId="0" xfId="0" applyFont="1" applyAlignment="1">
      <alignment horizontal="right"/>
    </xf>
    <xf numFmtId="0" fontId="27" fillId="0" borderId="0" xfId="0" applyFont="1"/>
    <xf numFmtId="0" fontId="24" fillId="0" borderId="0" xfId="0" applyFont="1"/>
    <xf numFmtId="0" fontId="28" fillId="0" borderId="0" xfId="0" applyFont="1"/>
    <xf numFmtId="164" fontId="22" fillId="30" borderId="0" xfId="39" applyFont="1" applyFill="1" applyAlignment="1">
      <alignment horizontal="right"/>
    </xf>
    <xf numFmtId="0" fontId="22" fillId="29" borderId="0" xfId="0" applyFont="1" applyFill="1" applyAlignment="1">
      <alignment horizontal="right"/>
    </xf>
    <xf numFmtId="164" fontId="22" fillId="29" borderId="0" xfId="0" applyNumberFormat="1" applyFont="1" applyFill="1" applyAlignment="1">
      <alignment horizontal="right"/>
    </xf>
    <xf numFmtId="10" fontId="24" fillId="29" borderId="0" xfId="40" applyNumberFormat="1" applyFont="1" applyFill="1" applyAlignment="1">
      <alignment horizontal="right"/>
    </xf>
    <xf numFmtId="164" fontId="22" fillId="29" borderId="0" xfId="39" applyFont="1" applyFill="1" applyAlignment="1">
      <alignment horizontal="right"/>
    </xf>
    <xf numFmtId="0" fontId="22" fillId="29" borderId="0" xfId="0" applyFont="1" applyFill="1" applyAlignment="1">
      <alignment horizontal="center"/>
    </xf>
    <xf numFmtId="0" fontId="0" fillId="30" borderId="0" xfId="0" applyFill="1"/>
    <xf numFmtId="0" fontId="31" fillId="0" borderId="0" xfId="0" applyFont="1"/>
    <xf numFmtId="0" fontId="0" fillId="0" borderId="12" xfId="0" applyBorder="1"/>
    <xf numFmtId="0" fontId="26" fillId="0" borderId="12" xfId="0" applyFont="1" applyBorder="1"/>
    <xf numFmtId="0" fontId="0" fillId="0" borderId="0" xfId="0" applyAlignment="1">
      <alignment vertical="center"/>
    </xf>
    <xf numFmtId="0" fontId="0" fillId="35" borderId="0" xfId="0" applyFill="1"/>
    <xf numFmtId="0" fontId="35" fillId="0" borderId="0" xfId="0" applyFont="1"/>
    <xf numFmtId="0" fontId="34" fillId="0" borderId="0" xfId="0" applyFont="1"/>
    <xf numFmtId="0" fontId="36" fillId="0" borderId="12" xfId="0" applyFont="1" applyBorder="1" applyAlignment="1">
      <alignment horizontal="left"/>
    </xf>
    <xf numFmtId="0" fontId="36" fillId="0" borderId="12" xfId="0" applyFont="1" applyBorder="1" applyAlignment="1">
      <alignment horizontal="center"/>
    </xf>
    <xf numFmtId="164" fontId="36" fillId="0" borderId="12" xfId="39" applyFont="1" applyFill="1" applyBorder="1" applyAlignment="1">
      <alignment horizontal="right"/>
    </xf>
    <xf numFmtId="0" fontId="37" fillId="0" borderId="0" xfId="0" applyFont="1"/>
    <xf numFmtId="0" fontId="37" fillId="0" borderId="0" xfId="0" applyFont="1" applyAlignment="1">
      <alignment horizontal="center"/>
    </xf>
    <xf numFmtId="164" fontId="37" fillId="0" borderId="0" xfId="39" applyFont="1" applyFill="1" applyBorder="1" applyAlignment="1">
      <alignment horizontal="right"/>
    </xf>
    <xf numFmtId="0" fontId="36" fillId="0" borderId="0" xfId="0" applyFont="1"/>
    <xf numFmtId="0" fontId="38" fillId="0" borderId="0" xfId="0" applyFont="1"/>
    <xf numFmtId="0" fontId="42" fillId="31" borderId="0" xfId="0" applyFont="1" applyFill="1"/>
    <xf numFmtId="0" fontId="42" fillId="0" borderId="0" xfId="0" applyFont="1"/>
    <xf numFmtId="0" fontId="35" fillId="0" borderId="12" xfId="0" applyFont="1" applyBorder="1"/>
    <xf numFmtId="0" fontId="43" fillId="0" borderId="0" xfId="0" applyFont="1" applyAlignment="1">
      <alignment vertical="center"/>
    </xf>
    <xf numFmtId="0" fontId="44" fillId="0" borderId="0" xfId="0" applyFont="1"/>
    <xf numFmtId="0" fontId="45" fillId="0" borderId="12" xfId="0" applyFont="1" applyBorder="1" applyAlignment="1">
      <alignment horizontal="center" vertical="center"/>
    </xf>
    <xf numFmtId="0" fontId="45" fillId="0" borderId="12" xfId="0" applyFont="1" applyBorder="1" applyAlignment="1">
      <alignment horizontal="right" vertical="center"/>
    </xf>
    <xf numFmtId="0" fontId="37" fillId="0" borderId="0" xfId="0" applyFont="1" applyAlignment="1">
      <alignment horizontal="center" vertical="center"/>
    </xf>
    <xf numFmtId="164" fontId="37" fillId="0" borderId="0" xfId="39" applyFont="1" applyFill="1" applyBorder="1" applyAlignment="1">
      <alignment horizontal="left" vertical="center"/>
    </xf>
    <xf numFmtId="0" fontId="37" fillId="31" borderId="0" xfId="0" applyFont="1" applyFill="1" applyAlignment="1">
      <alignment horizontal="right"/>
    </xf>
    <xf numFmtId="0" fontId="46" fillId="0" borderId="12" xfId="0" applyFont="1" applyBorder="1" applyAlignment="1">
      <alignment vertical="center"/>
    </xf>
    <xf numFmtId="164" fontId="37" fillId="0" borderId="0" xfId="39" applyFont="1" applyFill="1" applyBorder="1" applyAlignment="1">
      <alignment horizontal="center" vertical="center"/>
    </xf>
    <xf numFmtId="0" fontId="37" fillId="0" borderId="0" xfId="0" applyFont="1" applyAlignment="1">
      <alignment horizontal="left"/>
    </xf>
    <xf numFmtId="164" fontId="37" fillId="0" borderId="0" xfId="0" applyNumberFormat="1" applyFont="1" applyAlignment="1">
      <alignment horizontal="center" vertical="center"/>
    </xf>
    <xf numFmtId="10" fontId="36" fillId="0" borderId="0" xfId="40" applyNumberFormat="1" applyFont="1" applyFill="1" applyBorder="1" applyAlignment="1">
      <alignment horizontal="center" vertical="center"/>
    </xf>
    <xf numFmtId="0" fontId="36" fillId="0" borderId="0" xfId="0" applyFont="1" applyAlignment="1">
      <alignment horizontal="left"/>
    </xf>
    <xf numFmtId="0" fontId="47" fillId="0" borderId="0" xfId="0" applyFont="1"/>
    <xf numFmtId="0" fontId="48" fillId="0" borderId="0" xfId="0" applyFont="1"/>
    <xf numFmtId="164" fontId="37" fillId="0" borderId="0" xfId="0" applyNumberFormat="1" applyFont="1" applyAlignment="1">
      <alignment horizontal="left" vertical="center"/>
    </xf>
    <xf numFmtId="0" fontId="37" fillId="33" borderId="0" xfId="0" applyFont="1" applyFill="1" applyAlignment="1">
      <alignment horizontal="right"/>
    </xf>
    <xf numFmtId="0" fontId="54" fillId="33" borderId="0" xfId="0" applyFont="1" applyFill="1"/>
    <xf numFmtId="0" fontId="54" fillId="0" borderId="0" xfId="0" applyFont="1"/>
    <xf numFmtId="0" fontId="53" fillId="0" borderId="12" xfId="0" applyFont="1" applyBorder="1" applyAlignment="1">
      <alignment vertical="center"/>
    </xf>
    <xf numFmtId="0" fontId="37" fillId="0" borderId="12" xfId="0" applyFont="1" applyBorder="1"/>
    <xf numFmtId="164" fontId="37" fillId="0" borderId="0" xfId="0" applyNumberFormat="1" applyFont="1" applyAlignment="1">
      <alignment horizontal="right" vertical="center"/>
    </xf>
    <xf numFmtId="0" fontId="55" fillId="0" borderId="0" xfId="0" applyFont="1" applyAlignment="1">
      <alignment vertical="center"/>
    </xf>
    <xf numFmtId="10" fontId="36" fillId="0" borderId="0" xfId="0" applyNumberFormat="1" applyFont="1" applyAlignment="1">
      <alignment horizontal="center" vertical="center"/>
    </xf>
    <xf numFmtId="10" fontId="36" fillId="0" borderId="0" xfId="0" applyNumberFormat="1" applyFont="1" applyAlignment="1">
      <alignment horizontal="right" vertical="center"/>
    </xf>
    <xf numFmtId="0" fontId="56" fillId="0" borderId="0" xfId="0" applyFont="1"/>
    <xf numFmtId="0" fontId="37" fillId="0" borderId="0" xfId="0" applyFont="1" applyAlignment="1">
      <alignment horizontal="right"/>
    </xf>
    <xf numFmtId="0" fontId="58" fillId="32" borderId="0" xfId="0" applyFont="1" applyFill="1" applyAlignment="1">
      <alignment horizontal="left" vertical="center"/>
    </xf>
    <xf numFmtId="0" fontId="58" fillId="32" borderId="0" xfId="0" applyFont="1" applyFill="1" applyAlignment="1">
      <alignment horizontal="center" vertical="center"/>
    </xf>
    <xf numFmtId="164" fontId="58" fillId="32" borderId="0" xfId="39" applyFont="1" applyFill="1" applyBorder="1" applyAlignment="1">
      <alignment horizontal="center" vertical="center"/>
    </xf>
    <xf numFmtId="0" fontId="0" fillId="32" borderId="0" xfId="0" applyFill="1" applyAlignment="1">
      <alignment vertical="center"/>
    </xf>
    <xf numFmtId="0" fontId="47" fillId="0" borderId="0" xfId="0" applyFont="1" applyAlignment="1">
      <alignment horizontal="center"/>
    </xf>
    <xf numFmtId="164" fontId="37" fillId="0" borderId="0" xfId="39" applyFont="1" applyBorder="1" applyAlignment="1">
      <alignment horizontal="center" vertical="center"/>
    </xf>
    <xf numFmtId="0" fontId="54" fillId="31" borderId="0" xfId="0" applyFont="1" applyFill="1"/>
    <xf numFmtId="164" fontId="37" fillId="0" borderId="0" xfId="39" applyFont="1" applyFill="1" applyBorder="1" applyAlignment="1">
      <alignment horizontal="right" vertical="center"/>
    </xf>
    <xf numFmtId="0" fontId="63" fillId="0" borderId="0" xfId="0" applyFont="1" applyAlignment="1">
      <alignment vertical="center"/>
    </xf>
    <xf numFmtId="10" fontId="36" fillId="0" borderId="0" xfId="40" applyNumberFormat="1" applyFont="1" applyFill="1" applyBorder="1" applyAlignment="1">
      <alignment horizontal="right" vertical="center"/>
    </xf>
    <xf numFmtId="0" fontId="37" fillId="31" borderId="0" xfId="0" applyFont="1" applyFill="1" applyAlignment="1">
      <alignment horizontal="left" wrapText="1"/>
    </xf>
    <xf numFmtId="0" fontId="37" fillId="0" borderId="15" xfId="0" applyFont="1" applyBorder="1" applyAlignment="1">
      <alignment horizontal="center" vertical="center"/>
    </xf>
    <xf numFmtId="0" fontId="37" fillId="0" borderId="0" xfId="0" applyFont="1" applyAlignment="1">
      <alignment horizontal="left" vertical="center"/>
    </xf>
    <xf numFmtId="0" fontId="37" fillId="0" borderId="0" xfId="0" applyFont="1" applyAlignment="1">
      <alignment horizontal="left" vertical="center" wrapText="1"/>
    </xf>
    <xf numFmtId="0" fontId="45" fillId="0" borderId="0" xfId="0" applyFont="1"/>
    <xf numFmtId="0" fontId="45" fillId="0" borderId="0" xfId="0" applyFont="1" applyAlignment="1">
      <alignment horizontal="left"/>
    </xf>
    <xf numFmtId="0" fontId="37" fillId="0" borderId="0" xfId="0" applyFont="1" applyAlignment="1">
      <alignment vertical="center"/>
    </xf>
    <xf numFmtId="0" fontId="37" fillId="0" borderId="15" xfId="0" applyFont="1" applyBorder="1" applyAlignment="1">
      <alignment horizontal="left" vertical="top" wrapText="1"/>
    </xf>
    <xf numFmtId="0" fontId="37" fillId="31" borderId="0" xfId="0" applyFont="1" applyFill="1" applyAlignment="1">
      <alignment horizontal="right" vertical="center"/>
    </xf>
    <xf numFmtId="0" fontId="47" fillId="35" borderId="0" xfId="0" applyFont="1" applyFill="1"/>
    <xf numFmtId="0" fontId="37" fillId="31" borderId="0" xfId="0" applyFont="1" applyFill="1" applyAlignment="1">
      <alignment horizontal="left" vertical="center" wrapText="1"/>
    </xf>
    <xf numFmtId="0" fontId="37" fillId="35" borderId="0" xfId="0" applyFont="1" applyFill="1"/>
    <xf numFmtId="0" fontId="45" fillId="35" borderId="12" xfId="0" applyFont="1" applyFill="1" applyBorder="1" applyAlignment="1">
      <alignment horizontal="center" vertical="center"/>
    </xf>
    <xf numFmtId="0" fontId="45" fillId="35" borderId="12" xfId="0" applyFont="1" applyFill="1" applyBorder="1" applyAlignment="1">
      <alignment horizontal="right" vertical="center"/>
    </xf>
    <xf numFmtId="0" fontId="37" fillId="35" borderId="0" xfId="0" applyFont="1" applyFill="1" applyAlignment="1">
      <alignment horizontal="left" vertical="center"/>
    </xf>
    <xf numFmtId="0" fontId="37" fillId="35" borderId="15" xfId="0" applyFont="1" applyFill="1" applyBorder="1" applyAlignment="1">
      <alignment horizontal="center" vertical="center"/>
    </xf>
    <xf numFmtId="0" fontId="37" fillId="35" borderId="0" xfId="0" applyFont="1" applyFill="1" applyAlignment="1">
      <alignment horizontal="center" vertical="center"/>
    </xf>
    <xf numFmtId="164" fontId="37" fillId="35" borderId="0" xfId="39" applyFont="1" applyFill="1" applyBorder="1" applyAlignment="1">
      <alignment horizontal="left" vertical="center"/>
    </xf>
    <xf numFmtId="0" fontId="37" fillId="35" borderId="0" xfId="0" applyFont="1" applyFill="1" applyAlignment="1">
      <alignment horizontal="left"/>
    </xf>
    <xf numFmtId="0" fontId="37" fillId="35" borderId="0" xfId="0" applyFont="1" applyFill="1" applyAlignment="1">
      <alignment horizontal="right" vertical="center"/>
    </xf>
    <xf numFmtId="0" fontId="37" fillId="35" borderId="0" xfId="0" applyFont="1" applyFill="1" applyAlignment="1">
      <alignment horizontal="left" wrapText="1"/>
    </xf>
    <xf numFmtId="0" fontId="37" fillId="35" borderId="0" xfId="0" applyFont="1" applyFill="1" applyAlignment="1">
      <alignment horizontal="left" vertical="center" wrapText="1"/>
    </xf>
    <xf numFmtId="0" fontId="53" fillId="35" borderId="0" xfId="0" applyFont="1" applyFill="1" applyAlignment="1">
      <alignment horizontal="left" vertical="center"/>
    </xf>
    <xf numFmtId="0" fontId="53" fillId="35" borderId="12" xfId="0" applyFont="1" applyFill="1" applyBorder="1" applyAlignment="1">
      <alignment vertical="center"/>
    </xf>
    <xf numFmtId="0" fontId="37" fillId="35" borderId="12" xfId="0" applyFont="1" applyFill="1" applyBorder="1"/>
    <xf numFmtId="164" fontId="37" fillId="35" borderId="0" xfId="39" applyFont="1" applyFill="1" applyBorder="1" applyAlignment="1">
      <alignment horizontal="center" vertical="center"/>
    </xf>
    <xf numFmtId="164" fontId="37" fillId="35" borderId="0" xfId="0" applyNumberFormat="1" applyFont="1" applyFill="1" applyAlignment="1">
      <alignment horizontal="center" vertical="center"/>
    </xf>
    <xf numFmtId="0" fontId="63" fillId="35" borderId="0" xfId="0" applyFont="1" applyFill="1" applyAlignment="1">
      <alignment vertical="center"/>
    </xf>
    <xf numFmtId="0" fontId="36" fillId="35" borderId="0" xfId="0" applyFont="1" applyFill="1"/>
    <xf numFmtId="10" fontId="36" fillId="35" borderId="0" xfId="40" applyNumberFormat="1" applyFont="1" applyFill="1" applyBorder="1" applyAlignment="1">
      <alignment horizontal="center" vertical="center"/>
    </xf>
    <xf numFmtId="0" fontId="36" fillId="35" borderId="0" xfId="0" applyFont="1" applyFill="1" applyAlignment="1">
      <alignment horizontal="left"/>
    </xf>
    <xf numFmtId="0" fontId="56" fillId="35" borderId="0" xfId="0" applyFont="1" applyFill="1"/>
    <xf numFmtId="0" fontId="27" fillId="35" borderId="0" xfId="0" applyFont="1" applyFill="1"/>
    <xf numFmtId="0" fontId="45" fillId="35" borderId="0" xfId="0" applyFont="1" applyFill="1"/>
    <xf numFmtId="0" fontId="37" fillId="35" borderId="0" xfId="0" applyFont="1" applyFill="1" applyAlignment="1">
      <alignment horizontal="center"/>
    </xf>
    <xf numFmtId="0" fontId="45" fillId="35" borderId="0" xfId="0" applyFont="1" applyFill="1" applyAlignment="1">
      <alignment horizontal="left"/>
    </xf>
    <xf numFmtId="0" fontId="48" fillId="35" borderId="0" xfId="0" applyFont="1" applyFill="1"/>
    <xf numFmtId="0" fontId="31" fillId="35" borderId="0" xfId="0" applyFont="1" applyFill="1"/>
    <xf numFmtId="0" fontId="54" fillId="35" borderId="0" xfId="0" applyFont="1" applyFill="1"/>
    <xf numFmtId="0" fontId="37" fillId="37" borderId="0" xfId="0" applyFont="1" applyFill="1" applyAlignment="1">
      <alignment horizontal="right" vertical="center"/>
    </xf>
    <xf numFmtId="0" fontId="37" fillId="37" borderId="0" xfId="0" applyFont="1" applyFill="1" applyAlignment="1">
      <alignment horizontal="left" vertical="center" wrapText="1"/>
    </xf>
    <xf numFmtId="0" fontId="65" fillId="0" borderId="0" xfId="0" applyFont="1" applyAlignment="1">
      <alignment horizontal="left" vertical="center"/>
    </xf>
    <xf numFmtId="0" fontId="65" fillId="0" borderId="0" xfId="0" applyFont="1" applyAlignment="1">
      <alignment vertical="center"/>
    </xf>
    <xf numFmtId="0" fontId="32" fillId="0" borderId="0" xfId="0" applyFont="1" applyAlignment="1">
      <alignment horizontal="left"/>
    </xf>
    <xf numFmtId="0" fontId="37" fillId="31" borderId="0" xfId="0" applyFont="1" applyFill="1" applyAlignment="1">
      <alignment horizontal="left" vertical="center" wrapText="1"/>
    </xf>
    <xf numFmtId="0" fontId="52" fillId="32" borderId="0" xfId="0" applyFont="1" applyFill="1" applyAlignment="1">
      <alignment horizontal="left" vertical="center"/>
    </xf>
    <xf numFmtId="0" fontId="62" fillId="32" borderId="0" xfId="0" applyFont="1" applyFill="1" applyAlignment="1">
      <alignment horizontal="left" vertical="center"/>
    </xf>
    <xf numFmtId="0" fontId="47" fillId="32" borderId="0" xfId="0" applyFont="1" applyFill="1" applyAlignment="1">
      <alignment horizontal="center"/>
    </xf>
    <xf numFmtId="0" fontId="45" fillId="0" borderId="12" xfId="0" applyFont="1" applyBorder="1" applyAlignment="1">
      <alignment horizontal="left" vertical="center"/>
    </xf>
    <xf numFmtId="0" fontId="45" fillId="0" borderId="12" xfId="0" applyFont="1" applyBorder="1" applyAlignment="1">
      <alignment horizontal="center" vertical="center"/>
    </xf>
    <xf numFmtId="0" fontId="46" fillId="31" borderId="0" xfId="0" applyFont="1" applyFill="1" applyAlignment="1">
      <alignment horizontal="left"/>
    </xf>
    <xf numFmtId="0" fontId="37" fillId="31" borderId="0" xfId="0" applyFont="1" applyFill="1" applyAlignment="1">
      <alignment horizontal="left"/>
    </xf>
    <xf numFmtId="0" fontId="37" fillId="0" borderId="0" xfId="0" applyFont="1" applyAlignment="1">
      <alignment horizontal="left" wrapText="1"/>
    </xf>
    <xf numFmtId="0" fontId="53" fillId="0" borderId="12" xfId="0" applyFont="1" applyBorder="1" applyAlignment="1">
      <alignment horizontal="left" vertical="center"/>
    </xf>
    <xf numFmtId="0" fontId="37" fillId="37" borderId="0" xfId="0" applyFont="1" applyFill="1" applyAlignment="1">
      <alignment horizontal="left" vertical="center" wrapText="1"/>
    </xf>
    <xf numFmtId="0" fontId="53" fillId="35" borderId="12" xfId="0" applyFont="1" applyFill="1" applyBorder="1" applyAlignment="1">
      <alignment horizontal="left" vertical="center"/>
    </xf>
    <xf numFmtId="0" fontId="50" fillId="32" borderId="0" xfId="0" applyFont="1" applyFill="1" applyAlignment="1">
      <alignment horizontal="center" vertical="center"/>
    </xf>
    <xf numFmtId="0" fontId="62" fillId="32" borderId="0" xfId="0" applyFont="1" applyFill="1" applyAlignment="1">
      <alignment horizontal="center" vertical="center"/>
    </xf>
    <xf numFmtId="0" fontId="47" fillId="35" borderId="0" xfId="0" applyFont="1" applyFill="1" applyAlignment="1">
      <alignment horizontal="center"/>
    </xf>
    <xf numFmtId="0" fontId="45" fillId="35" borderId="12" xfId="0" applyFont="1" applyFill="1" applyBorder="1" applyAlignment="1">
      <alignment horizontal="left" vertical="center"/>
    </xf>
    <xf numFmtId="0" fontId="45" fillId="35" borderId="12" xfId="0" applyFont="1" applyFill="1" applyBorder="1" applyAlignment="1">
      <alignment horizontal="center" vertical="center"/>
    </xf>
    <xf numFmtId="0" fontId="46" fillId="35" borderId="0" xfId="0" applyFont="1" applyFill="1" applyAlignment="1">
      <alignment horizontal="left"/>
    </xf>
    <xf numFmtId="0" fontId="37" fillId="35" borderId="0" xfId="0" applyFont="1" applyFill="1" applyAlignment="1">
      <alignment horizontal="left"/>
    </xf>
    <xf numFmtId="0" fontId="37" fillId="35" borderId="0" xfId="0" applyFont="1" applyFill="1" applyAlignment="1">
      <alignment horizontal="left" wrapText="1"/>
    </xf>
    <xf numFmtId="0" fontId="50" fillId="32" borderId="0" xfId="0" applyFont="1" applyFill="1" applyAlignment="1">
      <alignment horizontal="left" vertical="center"/>
    </xf>
    <xf numFmtId="0" fontId="37" fillId="0" borderId="15" xfId="0" applyFont="1" applyBorder="1" applyAlignment="1">
      <alignment horizontal="left" vertical="top" wrapText="1"/>
    </xf>
    <xf numFmtId="0" fontId="38" fillId="32" borderId="0" xfId="0" applyFont="1" applyFill="1" applyAlignment="1">
      <alignment horizontal="center"/>
    </xf>
    <xf numFmtId="0" fontId="35" fillId="31" borderId="0" xfId="0" applyFont="1" applyFill="1" applyAlignment="1">
      <alignment horizontal="left"/>
    </xf>
    <xf numFmtId="0" fontId="37" fillId="0" borderId="0" xfId="0" applyFont="1" applyAlignment="1">
      <alignment horizontal="left" vertical="center"/>
    </xf>
    <xf numFmtId="0" fontId="37" fillId="0" borderId="0" xfId="0" applyFont="1" applyAlignment="1">
      <alignment horizontal="center" vertical="center"/>
    </xf>
    <xf numFmtId="0" fontId="39" fillId="32" borderId="0" xfId="0" applyFont="1" applyFill="1" applyAlignment="1">
      <alignment horizontal="left" vertical="center"/>
    </xf>
    <xf numFmtId="0" fontId="40" fillId="32" borderId="0" xfId="0" applyFont="1" applyFill="1" applyAlignment="1">
      <alignment horizontal="left" vertical="center"/>
    </xf>
    <xf numFmtId="0" fontId="46" fillId="0" borderId="12" xfId="0" applyFont="1" applyBorder="1" applyAlignment="1">
      <alignment horizontal="left" vertical="center"/>
    </xf>
    <xf numFmtId="0" fontId="41" fillId="0" borderId="12" xfId="0" applyFont="1" applyBorder="1" applyAlignment="1">
      <alignment horizontal="left" vertical="center"/>
    </xf>
    <xf numFmtId="0" fontId="37" fillId="31" borderId="0" xfId="0" applyFont="1" applyFill="1" applyAlignment="1">
      <alignment horizontal="left" wrapText="1"/>
    </xf>
    <xf numFmtId="0" fontId="35" fillId="31" borderId="0" xfId="0" applyFont="1" applyFill="1" applyAlignment="1">
      <alignment horizontal="left" wrapText="1"/>
    </xf>
    <xf numFmtId="0" fontId="35" fillId="0" borderId="0" xfId="0" applyFont="1" applyAlignment="1">
      <alignment horizontal="left" wrapText="1"/>
    </xf>
    <xf numFmtId="0" fontId="37" fillId="33" borderId="0" xfId="0" applyFont="1" applyFill="1" applyAlignment="1">
      <alignment horizontal="left" wrapText="1"/>
    </xf>
    <xf numFmtId="0" fontId="31" fillId="0" borderId="0" xfId="0" applyFont="1" applyAlignment="1">
      <alignment horizontal="left" wrapText="1"/>
    </xf>
    <xf numFmtId="0" fontId="47" fillId="34" borderId="0" xfId="0" applyFont="1" applyFill="1" applyAlignment="1">
      <alignment horizontal="center"/>
    </xf>
    <xf numFmtId="0" fontId="31" fillId="0" borderId="0" xfId="0" applyFont="1" applyAlignment="1">
      <alignment horizontal="left" vertical="center"/>
    </xf>
    <xf numFmtId="0" fontId="37" fillId="36" borderId="0" xfId="0" applyFont="1" applyFill="1" applyAlignment="1">
      <alignment horizontal="left" wrapText="1"/>
    </xf>
    <xf numFmtId="0" fontId="53" fillId="33" borderId="0" xfId="0" applyFont="1" applyFill="1" applyAlignment="1">
      <alignment horizontal="left"/>
    </xf>
    <xf numFmtId="0" fontId="50" fillId="34" borderId="0" xfId="0" applyFont="1" applyFill="1" applyAlignment="1">
      <alignment horizontal="left" vertical="center"/>
    </xf>
    <xf numFmtId="0" fontId="37" fillId="0" borderId="15" xfId="0" applyFont="1" applyBorder="1" applyAlignment="1">
      <alignment horizontal="left" vertical="center"/>
    </xf>
    <xf numFmtId="0" fontId="37" fillId="0" borderId="15" xfId="0" applyFont="1" applyBorder="1" applyAlignment="1">
      <alignment horizontal="center" vertical="center"/>
    </xf>
    <xf numFmtId="0" fontId="60" fillId="0" borderId="0" xfId="0" applyFont="1" applyAlignment="1">
      <alignment horizontal="left" vertical="center"/>
    </xf>
    <xf numFmtId="0" fontId="37" fillId="0" borderId="0" xfId="0" applyFont="1" applyAlignment="1">
      <alignment horizontal="center"/>
    </xf>
    <xf numFmtId="0" fontId="61" fillId="32" borderId="0" xfId="0" applyFont="1" applyFill="1" applyAlignment="1">
      <alignment horizontal="left" vertical="center"/>
    </xf>
    <xf numFmtId="0" fontId="53" fillId="31" borderId="0" xfId="0" applyFont="1" applyFill="1" applyAlignment="1">
      <alignment horizontal="left"/>
    </xf>
    <xf numFmtId="0" fontId="37" fillId="0" borderId="15" xfId="0" applyFont="1" applyBorder="1" applyAlignment="1">
      <alignment horizontal="left" vertical="top"/>
    </xf>
    <xf numFmtId="0" fontId="26" fillId="30" borderId="11" xfId="0" applyFont="1" applyFill="1" applyBorder="1" applyAlignment="1">
      <alignment horizontal="center" vertical="center"/>
    </xf>
    <xf numFmtId="0" fontId="29" fillId="30" borderId="0" xfId="0" applyFont="1" applyFill="1" applyAlignment="1">
      <alignment horizontal="center" vertical="center"/>
    </xf>
    <xf numFmtId="0" fontId="26" fillId="0" borderId="0" xfId="0" applyFont="1" applyAlignment="1">
      <alignment horizontal="center" vertical="center"/>
    </xf>
    <xf numFmtId="0" fontId="0" fillId="30" borderId="0" xfId="0" applyFill="1" applyAlignment="1">
      <alignment horizontal="left" wrapText="1"/>
    </xf>
    <xf numFmtId="0" fontId="0" fillId="30" borderId="0" xfId="0" applyFill="1" applyAlignment="1">
      <alignment horizontal="left"/>
    </xf>
    <xf numFmtId="0" fontId="30" fillId="29" borderId="0" xfId="0" applyFont="1" applyFill="1" applyAlignment="1">
      <alignment horizontal="center" vertical="center"/>
    </xf>
    <xf numFmtId="0" fontId="29" fillId="30" borderId="0" xfId="0" applyFont="1" applyFill="1" applyAlignment="1">
      <alignment horizontal="center" vertical="center" wrapText="1"/>
    </xf>
    <xf numFmtId="0" fontId="26" fillId="30" borderId="13" xfId="0" applyFont="1" applyFill="1" applyBorder="1" applyAlignment="1">
      <alignment horizontal="center" vertical="center"/>
    </xf>
    <xf numFmtId="0" fontId="26" fillId="30" borderId="14" xfId="0" applyFont="1" applyFill="1" applyBorder="1" applyAlignment="1">
      <alignment horizontal="center" vertical="center"/>
    </xf>
    <xf numFmtId="0" fontId="29" fillId="29" borderId="0" xfId="0" applyFont="1" applyFill="1" applyAlignment="1">
      <alignment horizontal="center" vertical="center"/>
    </xf>
  </cellXfs>
  <cellStyles count="42">
    <cellStyle name="20% - Accent1" xfId="20" builtinId="30" hidden="1"/>
    <cellStyle name="20% - Accent2" xfId="23" builtinId="34" hidden="1"/>
    <cellStyle name="20% - Accent3" xfId="26" builtinId="38" hidden="1"/>
    <cellStyle name="20% - Accent4" xfId="29" builtinId="42" hidden="1"/>
    <cellStyle name="20% - Accent5" xfId="32" builtinId="46" hidden="1"/>
    <cellStyle name="20% - Accent6" xfId="35" builtinId="50" hidden="1"/>
    <cellStyle name="40% - Accent1" xfId="21" builtinId="31" hidden="1"/>
    <cellStyle name="40% - Accent2" xfId="24" builtinId="35" hidden="1"/>
    <cellStyle name="40% - Accent3" xfId="27" builtinId="39" hidden="1"/>
    <cellStyle name="40% - Accent4" xfId="30" builtinId="43" hidden="1"/>
    <cellStyle name="40% - Accent5" xfId="33" builtinId="47" hidden="1"/>
    <cellStyle name="40% - Accent6" xfId="36" builtinId="51" hidden="1"/>
    <cellStyle name="60% - Accent1" xfId="22" builtinId="32" hidden="1"/>
    <cellStyle name="60% - Accent2" xfId="25" builtinId="36" hidden="1"/>
    <cellStyle name="60% - Accent3" xfId="28" builtinId="40" hidden="1"/>
    <cellStyle name="60% - Accent4" xfId="31" builtinId="44" hidden="1"/>
    <cellStyle name="60% - Accent5" xfId="34" builtinId="48" hidden="1"/>
    <cellStyle name="60% - Accent6" xfId="37" builtinId="52" hidden="1"/>
    <cellStyle name="Berekening" xfId="13" builtinId="22" hidden="1"/>
    <cellStyle name="Controlecel" xfId="15" builtinId="23" hidden="1"/>
    <cellStyle name="Gekoppelde cel" xfId="14" builtinId="24" hidden="1"/>
    <cellStyle name="Goed" xfId="8" builtinId="26" hidden="1"/>
    <cellStyle name="Invoer" xfId="11" builtinId="20" hidden="1"/>
    <cellStyle name="Kolumn" xfId="38" xr:uid="{00000000-0005-0000-0000-00001D000000}"/>
    <cellStyle name="Kop 1" xfId="4" builtinId="16" hidden="1"/>
    <cellStyle name="Kop 2" xfId="5" builtinId="17" hidden="1"/>
    <cellStyle name="Kop 3" xfId="6" builtinId="18" hidden="1"/>
    <cellStyle name="Kop 4" xfId="7" builtinId="19" hidden="1"/>
    <cellStyle name="Neutraal" xfId="10" builtinId="28" hidden="1"/>
    <cellStyle name="Notitie" xfId="17" builtinId="10" hidden="1"/>
    <cellStyle name="Ongeldig" xfId="9" builtinId="27" hidden="1"/>
    <cellStyle name="Percent 2" xfId="41" xr:uid="{00000000-0005-0000-0000-000024000000}"/>
    <cellStyle name="Procent" xfId="40" builtinId="5"/>
    <cellStyle name="Standaard" xfId="0" builtinId="0" customBuiltin="1"/>
    <cellStyle name="Summa" xfId="19" hidden="1" xr:uid="{00000000-0005-0000-0000-000025000000}"/>
    <cellStyle name="Tabelldata" xfId="2" xr:uid="{00000000-0005-0000-0000-000026000000}"/>
    <cellStyle name="Tabellrubrik" xfId="1" xr:uid="{00000000-0005-0000-0000-000027000000}"/>
    <cellStyle name="Titel" xfId="3" builtinId="15" hidden="1"/>
    <cellStyle name="Uitvoer" xfId="12" builtinId="21" hidden="1"/>
    <cellStyle name="Valuta" xfId="39" builtinId="4"/>
    <cellStyle name="Verklarende tekst" xfId="18" builtinId="53" hidden="1"/>
    <cellStyle name="Waarschuwingstekst" xfId="16" builtinId="11" hidden="1"/>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699419"/>
      <rgbColor rgb="00FFFFFF"/>
      <rgbColor rgb="00CFDF99"/>
      <rgbColor rgb="005F6062"/>
      <rgbColor rgb="00C7C8CA"/>
      <rgbColor rgb="005F6062"/>
      <rgbColor rgb="005F6062"/>
      <rgbColor rgb="005F6062"/>
      <rgbColor rgb="0097BE0D"/>
      <rgbColor rgb="00E85412"/>
      <rgbColor rgb="00ABABAD"/>
      <rgbColor rgb="005692C9"/>
      <rgbColor rgb="005F6062"/>
      <rgbColor rgb="00D5B076"/>
      <rgbColor rgb="005F6062"/>
      <rgbColor rgb="005F6062"/>
      <rgbColor rgb="0097BE0D"/>
      <rgbColor rgb="005692C9"/>
      <rgbColor rgb="00FFD300"/>
      <rgbColor rgb="00E85412"/>
      <rgbColor rgb="00C7C8CA"/>
      <rgbColor rgb="00D5B076"/>
      <rgbColor rgb="00699419"/>
      <rgbColor rgb="0000539F"/>
      <rgbColor rgb="0097BE0D"/>
      <rgbColor rgb="005692C9"/>
      <rgbColor rgb="00FFD300"/>
      <rgbColor rgb="00E85412"/>
      <rgbColor rgb="00C7C8CA"/>
      <rgbColor rgb="00D5B076"/>
      <rgbColor rgb="00699419"/>
      <rgbColor rgb="0000539F"/>
      <rgbColor rgb="005F6062"/>
      <rgbColor rgb="00A6A6A6"/>
      <rgbColor rgb="007F7F7F"/>
      <rgbColor rgb="00666666"/>
      <rgbColor rgb="00BFBFBF"/>
      <rgbColor rgb="00000000"/>
      <rgbColor rgb="00E5E5E5"/>
      <rgbColor rgb="004D4D4D"/>
      <rgbColor rgb="00E4E4E5"/>
      <rgbColor rgb="00EAD7BB"/>
      <rgbColor rgb="00B3C7E4"/>
      <rgbColor rgb="005F6062"/>
      <rgbColor rgb="00FFE896"/>
      <rgbColor rgb="00FFD300"/>
      <rgbColor rgb="005F6062"/>
      <rgbColor rgb="005F6062"/>
      <rgbColor rgb="00A66C00"/>
      <rgbColor rgb="00F6AF81"/>
      <rgbColor rgb="00BC2B16"/>
      <rgbColor rgb="0000539F"/>
      <rgbColor rgb="00FABB00"/>
      <rgbColor rgb="005F6062"/>
      <rgbColor rgb="005F6062"/>
      <rgbColor rgb="005F6062"/>
    </indexedColors>
    <mruColors>
      <color rgb="FF000000"/>
      <color rgb="FFE3E0DB"/>
      <color rgb="FFEDE5CC"/>
      <color rgb="FFE3CFCE"/>
      <color rgb="FFFFDD71"/>
      <color rgb="FFD4E5DD"/>
      <color rgb="FF993648"/>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tyles" Target="styles.xml"/><Relationship Id="rId47"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sharedStrings" Target="sharedStrings.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customXml" Target="../customXml/item2.xml"/><Relationship Id="rId20" Type="http://schemas.openxmlformats.org/officeDocument/2006/relationships/worksheet" Target="worksheets/sheet20.xml"/><Relationship Id="rId41" Type="http://schemas.openxmlformats.org/officeDocument/2006/relationships/theme" Target="theme/theme1.xml"/></Relationships>
</file>

<file path=xl/drawings/_rels/drawing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https://www.youtube.com/watch?v=ICcRi-YDzHw" TargetMode="External"/></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jpeg"/></Relationships>
</file>

<file path=xl/drawings/_rels/drawing9.xml.rels><?xml version="1.0" encoding="UTF-8" standalone="yes"?>
<Relationships xmlns="http://schemas.openxmlformats.org/package/2006/relationships"><Relationship Id="rId1" Type="http://schemas.openxmlformats.org/officeDocument/2006/relationships/image" Target="../media/image9.jpeg"/></Relationships>
</file>

<file path=xl/drawings/_rels/drawing10.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11.xml.rels><?xml version="1.0" encoding="UTF-8" standalone="yes"?>
<Relationships xmlns="http://schemas.openxmlformats.org/package/2006/relationships"><Relationship Id="rId1" Type="http://schemas.openxmlformats.org/officeDocument/2006/relationships/image" Target="../media/image11.jpeg"/></Relationships>
</file>

<file path=xl/drawings/_rels/drawing12.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13.xml.rels><?xml version="1.0" encoding="UTF-8" standalone="yes"?>
<Relationships xmlns="http://schemas.openxmlformats.org/package/2006/relationships"><Relationship Id="rId1" Type="http://schemas.openxmlformats.org/officeDocument/2006/relationships/image" Target="../media/image13.jpe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9.png"/></Relationships>
</file>

<file path=xl/drawings/_rels/drawing20.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png"/></Relationships>
</file>

<file path=xl/drawings/_rels/drawing21.x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20.png"/></Relationships>
</file>

<file path=xl/drawings/_rels/drawing22.xml.rels><?xml version="1.0" encoding="UTF-8" standalone="yes"?>
<Relationships xmlns="http://schemas.openxmlformats.org/package/2006/relationships"><Relationship Id="rId2" Type="http://schemas.openxmlformats.org/officeDocument/2006/relationships/image" Target="../media/image23.png"/><Relationship Id="rId1" Type="http://schemas.openxmlformats.org/officeDocument/2006/relationships/image" Target="../media/image20.png"/></Relationships>
</file>

<file path=xl/drawings/_rels/drawing23.xml.rels><?xml version="1.0" encoding="UTF-8" standalone="yes"?>
<Relationships xmlns="http://schemas.openxmlformats.org/package/2006/relationships"><Relationship Id="rId2" Type="http://schemas.openxmlformats.org/officeDocument/2006/relationships/image" Target="../media/image24.png"/><Relationship Id="rId1" Type="http://schemas.openxmlformats.org/officeDocument/2006/relationships/image" Target="../media/image20.png"/></Relationships>
</file>

<file path=xl/drawings/_rels/drawing24.x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20.png"/></Relationships>
</file>

<file path=xl/drawings/_rels/drawing25.xml.rels><?xml version="1.0" encoding="UTF-8" standalone="yes"?>
<Relationships xmlns="http://schemas.openxmlformats.org/package/2006/relationships"><Relationship Id="rId2" Type="http://schemas.openxmlformats.org/officeDocument/2006/relationships/image" Target="../media/image26.png"/><Relationship Id="rId1" Type="http://schemas.openxmlformats.org/officeDocument/2006/relationships/image" Target="../media/image20.png"/></Relationships>
</file>

<file path=xl/drawings/_rels/drawing26.xml.rels><?xml version="1.0" encoding="UTF-8" standalone="yes"?>
<Relationships xmlns="http://schemas.openxmlformats.org/package/2006/relationships"><Relationship Id="rId1" Type="http://schemas.openxmlformats.org/officeDocument/2006/relationships/image" Target="../media/image20.png"/></Relationships>
</file>

<file path=xl/drawings/_rels/drawing27.xml.rels><?xml version="1.0" encoding="UTF-8" standalone="yes"?>
<Relationships xmlns="http://schemas.openxmlformats.org/package/2006/relationships"><Relationship Id="rId1" Type="http://schemas.openxmlformats.org/officeDocument/2006/relationships/image" Target="../media/image20.png"/></Relationships>
</file>

<file path=xl/drawings/_rels/drawing28.xml.rels><?xml version="1.0" encoding="UTF-8" standalone="yes"?>
<Relationships xmlns="http://schemas.openxmlformats.org/package/2006/relationships"><Relationship Id="rId1" Type="http://schemas.openxmlformats.org/officeDocument/2006/relationships/image" Target="../media/image20.png"/></Relationships>
</file>

<file path=xl/drawings/_rels/drawing29.xml.rels><?xml version="1.0" encoding="UTF-8" standalone="yes"?>
<Relationships xmlns="http://schemas.openxmlformats.org/package/2006/relationships"><Relationship Id="rId1" Type="http://schemas.openxmlformats.org/officeDocument/2006/relationships/image" Target="../media/image20.png"/></Relationships>
</file>

<file path=xl/drawings/_rels/drawing30.xml.rels><?xml version="1.0" encoding="UTF-8" standalone="yes"?>
<Relationships xmlns="http://schemas.openxmlformats.org/package/2006/relationships"><Relationship Id="rId1" Type="http://schemas.openxmlformats.org/officeDocument/2006/relationships/image" Target="../media/image20.png"/></Relationships>
</file>

<file path=xl/drawings/_rels/drawing31.xml.rels><?xml version="1.0" encoding="UTF-8" standalone="yes"?>
<Relationships xmlns="http://schemas.openxmlformats.org/package/2006/relationships"><Relationship Id="rId1" Type="http://schemas.openxmlformats.org/officeDocument/2006/relationships/image" Target="../media/image20.png"/></Relationships>
</file>

<file path=xl/drawings/_rels/drawing32.xml.rels><?xml version="1.0" encoding="UTF-8" standalone="yes"?>
<Relationships xmlns="http://schemas.openxmlformats.org/package/2006/relationships"><Relationship Id="rId1" Type="http://schemas.openxmlformats.org/officeDocument/2006/relationships/image" Target="../media/image20.png"/></Relationships>
</file>

<file path=xl/drawings/_rels/drawing33.xml.rels><?xml version="1.0" encoding="UTF-8" standalone="yes"?>
<Relationships xmlns="http://schemas.openxmlformats.org/package/2006/relationships"><Relationship Id="rId1" Type="http://schemas.openxmlformats.org/officeDocument/2006/relationships/image" Target="../media/image20.png"/></Relationships>
</file>

<file path=xl/drawings/_rels/drawing34.xml.rels><?xml version="1.0" encoding="UTF-8" standalone="yes"?>
<Relationships xmlns="http://schemas.openxmlformats.org/package/2006/relationships"><Relationship Id="rId1" Type="http://schemas.openxmlformats.org/officeDocument/2006/relationships/image" Target="../media/image20.png"/></Relationships>
</file>

<file path=xl/drawings/_rels/drawing35.xml.rels><?xml version="1.0" encoding="UTF-8" standalone="yes"?>
<Relationships xmlns="http://schemas.openxmlformats.org/package/2006/relationships"><Relationship Id="rId1" Type="http://schemas.openxmlformats.org/officeDocument/2006/relationships/image" Target="../media/image20.png"/></Relationships>
</file>

<file path=xl/drawings/_rels/drawing36.xml.rels><?xml version="1.0" encoding="UTF-8" standalone="yes"?>
<Relationships xmlns="http://schemas.openxmlformats.org/package/2006/relationships"><Relationship Id="rId2" Type="http://schemas.openxmlformats.org/officeDocument/2006/relationships/image" Target="../media/image27.jpg"/><Relationship Id="rId1" Type="http://schemas.openxmlformats.org/officeDocument/2006/relationships/image" Target="../media/image20.png"/></Relationships>
</file>

<file path=xl/drawings/_rels/drawing37.xml.rels><?xml version="1.0" encoding="UTF-8" standalone="yes"?>
<Relationships xmlns="http://schemas.openxmlformats.org/package/2006/relationships"><Relationship Id="rId2" Type="http://schemas.openxmlformats.org/officeDocument/2006/relationships/image" Target="../media/image28.jpg"/><Relationship Id="rId1" Type="http://schemas.openxmlformats.org/officeDocument/2006/relationships/image" Target="../media/image20.png"/></Relationships>
</file>

<file path=xl/drawings/_rels/drawing38.xml.rels><?xml version="1.0" encoding="UTF-8" standalone="yes"?>
<Relationships xmlns="http://schemas.openxmlformats.org/package/2006/relationships"><Relationship Id="rId2" Type="http://schemas.openxmlformats.org/officeDocument/2006/relationships/image" Target="../media/image29.jpg"/><Relationship Id="rId1" Type="http://schemas.openxmlformats.org/officeDocument/2006/relationships/image" Target="../media/image20.png"/></Relationships>
</file>

<file path=xl/drawings/drawing1.xml><?xml version="1.0" encoding="utf-8"?>
<xdr:wsDr xmlns:xdr="http://schemas.openxmlformats.org/drawingml/2006/spreadsheetDrawing" xmlns:a="http://schemas.openxmlformats.org/drawingml/2006/main">
  <xdr:oneCellAnchor>
    <xdr:from>
      <xdr:col>0</xdr:col>
      <xdr:colOff>22224</xdr:colOff>
      <xdr:row>0</xdr:row>
      <xdr:rowOff>0</xdr:rowOff>
    </xdr:from>
    <xdr:ext cx="16725352" cy="9410700"/>
    <xdr:pic>
      <xdr:nvPicPr>
        <xdr:cNvPr id="2" name="Afbeelding 10">
          <a:hlinkClick xmlns:r="http://schemas.openxmlformats.org/officeDocument/2006/relationships" r:id="rId1"/>
          <a:extLst>
            <a:ext uri="{FF2B5EF4-FFF2-40B4-BE49-F238E27FC236}">
              <a16:creationId xmlns:a16="http://schemas.microsoft.com/office/drawing/2014/main" id="{49596579-7129-4010-ACA7-2D0B90574506}"/>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22224" y="0"/>
          <a:ext cx="16725352" cy="941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twoCellAnchor editAs="oneCell">
    <xdr:from>
      <xdr:col>6</xdr:col>
      <xdr:colOff>1787267</xdr:colOff>
      <xdr:row>13</xdr:row>
      <xdr:rowOff>382162</xdr:rowOff>
    </xdr:from>
    <xdr:to>
      <xdr:col>10</xdr:col>
      <xdr:colOff>4607</xdr:colOff>
      <xdr:row>22</xdr:row>
      <xdr:rowOff>1097</xdr:rowOff>
    </xdr:to>
    <xdr:pic>
      <xdr:nvPicPr>
        <xdr:cNvPr id="3" name="Afbeelding 2">
          <a:extLst>
            <a:ext uri="{FF2B5EF4-FFF2-40B4-BE49-F238E27FC236}">
              <a16:creationId xmlns:a16="http://schemas.microsoft.com/office/drawing/2014/main" id="{5A3176FB-6597-9D92-8362-E1F0A0337736}"/>
            </a:ext>
          </a:extLst>
        </xdr:cNvPr>
        <xdr:cNvPicPr>
          <a:picLocks noChangeAspect="1"/>
        </xdr:cNvPicPr>
      </xdr:nvPicPr>
      <xdr:blipFill>
        <a:blip xmlns:r="http://schemas.openxmlformats.org/officeDocument/2006/relationships" r:embed="rId1"/>
        <a:stretch>
          <a:fillRect/>
        </a:stretch>
      </xdr:blipFill>
      <xdr:spPr>
        <a:xfrm>
          <a:off x="10078042" y="3181528"/>
          <a:ext cx="3301677" cy="211709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7</xdr:col>
      <xdr:colOff>256</xdr:colOff>
      <xdr:row>13</xdr:row>
      <xdr:rowOff>376672</xdr:rowOff>
    </xdr:from>
    <xdr:to>
      <xdr:col>10</xdr:col>
      <xdr:colOff>37081</xdr:colOff>
      <xdr:row>21</xdr:row>
      <xdr:rowOff>2455</xdr:rowOff>
    </xdr:to>
    <xdr:pic>
      <xdr:nvPicPr>
        <xdr:cNvPr id="3" name="Afbeelding 2">
          <a:extLst>
            <a:ext uri="{FF2B5EF4-FFF2-40B4-BE49-F238E27FC236}">
              <a16:creationId xmlns:a16="http://schemas.microsoft.com/office/drawing/2014/main" id="{CEBCC349-1F98-DCAD-F241-31B71D8C4F9F}"/>
            </a:ext>
          </a:extLst>
        </xdr:cNvPr>
        <xdr:cNvPicPr>
          <a:picLocks noChangeAspect="1"/>
        </xdr:cNvPicPr>
      </xdr:nvPicPr>
      <xdr:blipFill>
        <a:blip xmlns:r="http://schemas.openxmlformats.org/officeDocument/2006/relationships" r:embed="rId1"/>
        <a:stretch>
          <a:fillRect/>
        </a:stretch>
      </xdr:blipFill>
      <xdr:spPr>
        <a:xfrm>
          <a:off x="10308577" y="3176234"/>
          <a:ext cx="3105219" cy="190357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6</xdr:col>
      <xdr:colOff>1988164</xdr:colOff>
      <xdr:row>13</xdr:row>
      <xdr:rowOff>390526</xdr:rowOff>
    </xdr:from>
    <xdr:to>
      <xdr:col>10</xdr:col>
      <xdr:colOff>1647</xdr:colOff>
      <xdr:row>21</xdr:row>
      <xdr:rowOff>4071</xdr:rowOff>
    </xdr:to>
    <xdr:pic>
      <xdr:nvPicPr>
        <xdr:cNvPr id="3" name="Afbeelding 2">
          <a:extLst>
            <a:ext uri="{FF2B5EF4-FFF2-40B4-BE49-F238E27FC236}">
              <a16:creationId xmlns:a16="http://schemas.microsoft.com/office/drawing/2014/main" id="{413F1767-4EBD-414A-E094-8E67264E6AB7}"/>
            </a:ext>
          </a:extLst>
        </xdr:cNvPr>
        <xdr:cNvPicPr>
          <a:picLocks noChangeAspect="1"/>
        </xdr:cNvPicPr>
      </xdr:nvPicPr>
      <xdr:blipFill>
        <a:blip xmlns:r="http://schemas.openxmlformats.org/officeDocument/2006/relationships" r:embed="rId1"/>
        <a:stretch>
          <a:fillRect/>
        </a:stretch>
      </xdr:blipFill>
      <xdr:spPr>
        <a:xfrm>
          <a:off x="10257487" y="3159699"/>
          <a:ext cx="3101385" cy="194347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6</xdr:col>
      <xdr:colOff>2012268</xdr:colOff>
      <xdr:row>14</xdr:row>
      <xdr:rowOff>1384</xdr:rowOff>
    </xdr:from>
    <xdr:to>
      <xdr:col>10</xdr:col>
      <xdr:colOff>16283</xdr:colOff>
      <xdr:row>21</xdr:row>
      <xdr:rowOff>3891</xdr:rowOff>
    </xdr:to>
    <xdr:pic>
      <xdr:nvPicPr>
        <xdr:cNvPr id="3" name="Afbeelding 2">
          <a:extLst>
            <a:ext uri="{FF2B5EF4-FFF2-40B4-BE49-F238E27FC236}">
              <a16:creationId xmlns:a16="http://schemas.microsoft.com/office/drawing/2014/main" id="{5060951A-2F3F-B9C9-C8EF-46B9EBB8F8D0}"/>
            </a:ext>
          </a:extLst>
        </xdr:cNvPr>
        <xdr:cNvPicPr>
          <a:picLocks noChangeAspect="1"/>
        </xdr:cNvPicPr>
      </xdr:nvPicPr>
      <xdr:blipFill>
        <a:blip xmlns:r="http://schemas.openxmlformats.org/officeDocument/2006/relationships" r:embed="rId1"/>
        <a:stretch>
          <a:fillRect/>
        </a:stretch>
      </xdr:blipFill>
      <xdr:spPr>
        <a:xfrm>
          <a:off x="10299832" y="3168243"/>
          <a:ext cx="3108438" cy="188650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6</xdr:col>
      <xdr:colOff>2008654</xdr:colOff>
      <xdr:row>14</xdr:row>
      <xdr:rowOff>381186</xdr:rowOff>
    </xdr:from>
    <xdr:to>
      <xdr:col>10</xdr:col>
      <xdr:colOff>140074</xdr:colOff>
      <xdr:row>22</xdr:row>
      <xdr:rowOff>3440</xdr:rowOff>
    </xdr:to>
    <xdr:pic>
      <xdr:nvPicPr>
        <xdr:cNvPr id="4" name="Afbeelding 3">
          <a:extLst>
            <a:ext uri="{FF2B5EF4-FFF2-40B4-BE49-F238E27FC236}">
              <a16:creationId xmlns:a16="http://schemas.microsoft.com/office/drawing/2014/main" id="{92FA8EA3-F64E-F4E2-9A2F-6F9F5FD62B4E}"/>
            </a:ext>
          </a:extLst>
        </xdr:cNvPr>
        <xdr:cNvPicPr>
          <a:picLocks noChangeAspect="1"/>
        </xdr:cNvPicPr>
      </xdr:nvPicPr>
      <xdr:blipFill>
        <a:blip xmlns:r="http://schemas.openxmlformats.org/officeDocument/2006/relationships" r:embed="rId1"/>
        <a:stretch>
          <a:fillRect/>
        </a:stretch>
      </xdr:blipFill>
      <xdr:spPr>
        <a:xfrm>
          <a:off x="10272992" y="3341407"/>
          <a:ext cx="3239435" cy="191497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7</xdr:col>
      <xdr:colOff>949970</xdr:colOff>
      <xdr:row>15</xdr:row>
      <xdr:rowOff>146517</xdr:rowOff>
    </xdr:from>
    <xdr:to>
      <xdr:col>12</xdr:col>
      <xdr:colOff>32289</xdr:colOff>
      <xdr:row>23</xdr:row>
      <xdr:rowOff>8288</xdr:rowOff>
    </xdr:to>
    <xdr:pic>
      <xdr:nvPicPr>
        <xdr:cNvPr id="3" name="Picture 2">
          <a:extLst>
            <a:ext uri="{FF2B5EF4-FFF2-40B4-BE49-F238E27FC236}">
              <a16:creationId xmlns:a16="http://schemas.microsoft.com/office/drawing/2014/main" id="{9D2A7EDD-DAAE-4403-A807-47865B03BB4D}"/>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9463275" y="3332280"/>
          <a:ext cx="3516556" cy="2229567"/>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7</xdr:col>
      <xdr:colOff>460375</xdr:colOff>
      <xdr:row>13</xdr:row>
      <xdr:rowOff>0</xdr:rowOff>
    </xdr:from>
    <xdr:ext cx="3273425" cy="2442999"/>
    <xdr:pic>
      <xdr:nvPicPr>
        <xdr:cNvPr id="2" name="Picture 9">
          <a:extLst>
            <a:ext uri="{FF2B5EF4-FFF2-40B4-BE49-F238E27FC236}">
              <a16:creationId xmlns:a16="http://schemas.microsoft.com/office/drawing/2014/main" id="{43036C72-5D5A-4773-BC36-065C59EEB09B}"/>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347075" y="3594100"/>
          <a:ext cx="3273425" cy="24429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9.xml><?xml version="1.0" encoding="utf-8"?>
<xdr:wsDr xmlns:xdr="http://schemas.openxmlformats.org/drawingml/2006/spreadsheetDrawing" xmlns:a="http://schemas.openxmlformats.org/drawingml/2006/main">
  <xdr:oneCellAnchor>
    <xdr:from>
      <xdr:col>7</xdr:col>
      <xdr:colOff>66675</xdr:colOff>
      <xdr:row>12</xdr:row>
      <xdr:rowOff>0</xdr:rowOff>
    </xdr:from>
    <xdr:ext cx="3228975" cy="2409825"/>
    <xdr:pic>
      <xdr:nvPicPr>
        <xdr:cNvPr id="2" name="Picture 4">
          <a:extLst>
            <a:ext uri="{FF2B5EF4-FFF2-40B4-BE49-F238E27FC236}">
              <a16:creationId xmlns:a16="http://schemas.microsoft.com/office/drawing/2014/main" id="{518DA57C-71FE-4714-A669-A5EF39406A09}"/>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200525" y="2428875"/>
          <a:ext cx="32289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10.xml><?xml version="1.0" encoding="utf-8"?>
<xdr:wsDr xmlns:xdr="http://schemas.openxmlformats.org/drawingml/2006/spreadsheetDrawing" xmlns:a="http://schemas.openxmlformats.org/drawingml/2006/main">
  <xdr:oneCellAnchor>
    <xdr:from>
      <xdr:col>7</xdr:col>
      <xdr:colOff>1587500</xdr:colOff>
      <xdr:row>13</xdr:row>
      <xdr:rowOff>2557</xdr:rowOff>
    </xdr:from>
    <xdr:ext cx="3276600" cy="2445368"/>
    <xdr:pic>
      <xdr:nvPicPr>
        <xdr:cNvPr id="2" name="Picture 5">
          <a:extLst>
            <a:ext uri="{FF2B5EF4-FFF2-40B4-BE49-F238E27FC236}">
              <a16:creationId xmlns:a16="http://schemas.microsoft.com/office/drawing/2014/main" id="{4A379B9D-748C-498D-8930-70068BEF5054}"/>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9512300" y="3177557"/>
          <a:ext cx="3276600" cy="24453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11.xml><?xml version="1.0" encoding="utf-8"?>
<xdr:wsDr xmlns:xdr="http://schemas.openxmlformats.org/drawingml/2006/spreadsheetDrawing" xmlns:a="http://schemas.openxmlformats.org/drawingml/2006/main">
  <xdr:oneCellAnchor>
    <xdr:from>
      <xdr:col>8</xdr:col>
      <xdr:colOff>139700</xdr:colOff>
      <xdr:row>18</xdr:row>
      <xdr:rowOff>0</xdr:rowOff>
    </xdr:from>
    <xdr:ext cx="2967398" cy="2197100"/>
    <xdr:pic>
      <xdr:nvPicPr>
        <xdr:cNvPr id="2" name="Picture 3">
          <a:extLst>
            <a:ext uri="{FF2B5EF4-FFF2-40B4-BE49-F238E27FC236}">
              <a16:creationId xmlns:a16="http://schemas.microsoft.com/office/drawing/2014/main" id="{FF06F47E-301F-4CA8-B7FE-22265FC39D8A}"/>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9728200" y="4318000"/>
          <a:ext cx="2967398" cy="2197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12.xml><?xml version="1.0" encoding="utf-8"?>
<xdr:wsDr xmlns:xdr="http://schemas.openxmlformats.org/drawingml/2006/spreadsheetDrawing" xmlns:a="http://schemas.openxmlformats.org/drawingml/2006/main">
  <xdr:oneCellAnchor>
    <xdr:from>
      <xdr:col>7</xdr:col>
      <xdr:colOff>66675</xdr:colOff>
      <xdr:row>10</xdr:row>
      <xdr:rowOff>0</xdr:rowOff>
    </xdr:from>
    <xdr:ext cx="3228975" cy="2409825"/>
    <xdr:pic>
      <xdr:nvPicPr>
        <xdr:cNvPr id="2" name="Picture 5">
          <a:extLst>
            <a:ext uri="{FF2B5EF4-FFF2-40B4-BE49-F238E27FC236}">
              <a16:creationId xmlns:a16="http://schemas.microsoft.com/office/drawing/2014/main" id="{581997CE-EEAD-4639-A861-73DCF5E03FF5}"/>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200525" y="2428875"/>
          <a:ext cx="32289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13.xml><?xml version="1.0" encoding="utf-8"?>
<xdr:wsDr xmlns:xdr="http://schemas.openxmlformats.org/drawingml/2006/spreadsheetDrawing" xmlns:a="http://schemas.openxmlformats.org/drawingml/2006/main">
  <xdr:oneCellAnchor>
    <xdr:from>
      <xdr:col>7</xdr:col>
      <xdr:colOff>57150</xdr:colOff>
      <xdr:row>13</xdr:row>
      <xdr:rowOff>0</xdr:rowOff>
    </xdr:from>
    <xdr:ext cx="3228975" cy="2409825"/>
    <xdr:pic>
      <xdr:nvPicPr>
        <xdr:cNvPr id="2" name="Picture 3">
          <a:extLst>
            <a:ext uri="{FF2B5EF4-FFF2-40B4-BE49-F238E27FC236}">
              <a16:creationId xmlns:a16="http://schemas.microsoft.com/office/drawing/2014/main" id="{C607280A-C455-4A7E-BCD1-782BF6FB382E}"/>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191000" y="2428875"/>
          <a:ext cx="32289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14.xml><?xml version="1.0" encoding="utf-8"?>
<xdr:wsDr xmlns:xdr="http://schemas.openxmlformats.org/drawingml/2006/spreadsheetDrawing" xmlns:a="http://schemas.openxmlformats.org/drawingml/2006/main">
  <xdr:twoCellAnchor editAs="oneCell">
    <xdr:from>
      <xdr:col>7</xdr:col>
      <xdr:colOff>314325</xdr:colOff>
      <xdr:row>12</xdr:row>
      <xdr:rowOff>406399</xdr:rowOff>
    </xdr:from>
    <xdr:to>
      <xdr:col>11</xdr:col>
      <xdr:colOff>38100</xdr:colOff>
      <xdr:row>22</xdr:row>
      <xdr:rowOff>11874</xdr:rowOff>
    </xdr:to>
    <xdr:pic>
      <xdr:nvPicPr>
        <xdr:cNvPr id="3" name="Picture 2">
          <a:extLst>
            <a:ext uri="{FF2B5EF4-FFF2-40B4-BE49-F238E27FC236}">
              <a16:creationId xmlns:a16="http://schemas.microsoft.com/office/drawing/2014/main" id="{1C9D182B-934A-4D00-9EBF-A9A3ED09C358}"/>
            </a:ext>
          </a:extLst>
        </xdr:cNvPr>
        <xdr:cNvPicPr>
          <a:picLocks noChangeAspect="1"/>
        </xdr:cNvPicPr>
      </xdr:nvPicPr>
      <xdr:blipFill>
        <a:blip xmlns:r="http://schemas.openxmlformats.org/officeDocument/2006/relationships" r:embed="rId1"/>
        <a:stretch>
          <a:fillRect/>
        </a:stretch>
      </xdr:blipFill>
      <xdr:spPr>
        <a:xfrm>
          <a:off x="8150225" y="3632199"/>
          <a:ext cx="3470275" cy="237407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7</xdr:col>
      <xdr:colOff>857250</xdr:colOff>
      <xdr:row>17</xdr:row>
      <xdr:rowOff>387349</xdr:rowOff>
    </xdr:from>
    <xdr:to>
      <xdr:col>12</xdr:col>
      <xdr:colOff>205631</xdr:colOff>
      <xdr:row>26</xdr:row>
      <xdr:rowOff>25400</xdr:rowOff>
    </xdr:to>
    <xdr:pic>
      <xdr:nvPicPr>
        <xdr:cNvPr id="3" name="Picture 2">
          <a:extLst>
            <a:ext uri="{FF2B5EF4-FFF2-40B4-BE49-F238E27FC236}">
              <a16:creationId xmlns:a16="http://schemas.microsoft.com/office/drawing/2014/main" id="{DF99B9C7-6B1B-4B6F-92D0-52729BC940CE}"/>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9366250" y="4273549"/>
          <a:ext cx="3767981" cy="220345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7</xdr:col>
      <xdr:colOff>498475</xdr:colOff>
      <xdr:row>12</xdr:row>
      <xdr:rowOff>393700</xdr:rowOff>
    </xdr:from>
    <xdr:to>
      <xdr:col>10</xdr:col>
      <xdr:colOff>495300</xdr:colOff>
      <xdr:row>21</xdr:row>
      <xdr:rowOff>17486</xdr:rowOff>
    </xdr:to>
    <xdr:pic>
      <xdr:nvPicPr>
        <xdr:cNvPr id="3" name="Picture 2">
          <a:extLst>
            <a:ext uri="{FF2B5EF4-FFF2-40B4-BE49-F238E27FC236}">
              <a16:creationId xmlns:a16="http://schemas.microsoft.com/office/drawing/2014/main" id="{D4130DFE-CFBA-4166-8163-B6963C4A22C7}"/>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9007475" y="3822700"/>
          <a:ext cx="3070225" cy="2214586"/>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8</xdr:col>
      <xdr:colOff>342901</xdr:colOff>
      <xdr:row>16</xdr:row>
      <xdr:rowOff>5039</xdr:rowOff>
    </xdr:from>
    <xdr:to>
      <xdr:col>13</xdr:col>
      <xdr:colOff>558800</xdr:colOff>
      <xdr:row>24</xdr:row>
      <xdr:rowOff>11500</xdr:rowOff>
    </xdr:to>
    <xdr:pic>
      <xdr:nvPicPr>
        <xdr:cNvPr id="3" name="Picture 2">
          <a:extLst>
            <a:ext uri="{FF2B5EF4-FFF2-40B4-BE49-F238E27FC236}">
              <a16:creationId xmlns:a16="http://schemas.microsoft.com/office/drawing/2014/main" id="{6F346F48-87F5-490B-B9AA-4A528723EE49}"/>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10515601" y="3637239"/>
          <a:ext cx="3644899" cy="219086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7</xdr:col>
      <xdr:colOff>1082674</xdr:colOff>
      <xdr:row>13</xdr:row>
      <xdr:rowOff>3174</xdr:rowOff>
    </xdr:from>
    <xdr:to>
      <xdr:col>11</xdr:col>
      <xdr:colOff>228600</xdr:colOff>
      <xdr:row>18</xdr:row>
      <xdr:rowOff>38099</xdr:rowOff>
    </xdr:to>
    <xdr:pic>
      <xdr:nvPicPr>
        <xdr:cNvPr id="3" name="Picture 2">
          <a:extLst>
            <a:ext uri="{FF2B5EF4-FFF2-40B4-BE49-F238E27FC236}">
              <a16:creationId xmlns:a16="http://schemas.microsoft.com/office/drawing/2014/main" id="{832AA9E7-ED3C-4340-8C75-712DBE72F332}"/>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1656" r="13497"/>
        <a:stretch/>
      </xdr:blipFill>
      <xdr:spPr>
        <a:xfrm>
          <a:off x="9591674" y="2949574"/>
          <a:ext cx="2892426" cy="1660525"/>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7</xdr:col>
      <xdr:colOff>1511301</xdr:colOff>
      <xdr:row>16</xdr:row>
      <xdr:rowOff>0</xdr:rowOff>
    </xdr:from>
    <xdr:to>
      <xdr:col>11</xdr:col>
      <xdr:colOff>14325</xdr:colOff>
      <xdr:row>23</xdr:row>
      <xdr:rowOff>12700</xdr:rowOff>
    </xdr:to>
    <xdr:pic>
      <xdr:nvPicPr>
        <xdr:cNvPr id="3" name="Picture 2">
          <a:extLst>
            <a:ext uri="{FF2B5EF4-FFF2-40B4-BE49-F238E27FC236}">
              <a16:creationId xmlns:a16="http://schemas.microsoft.com/office/drawing/2014/main" id="{B55C8132-A4B6-485D-9EC0-B3B702E12274}"/>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10477501" y="3835400"/>
          <a:ext cx="2249524" cy="194310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28575</xdr:colOff>
      <xdr:row>44</xdr:row>
      <xdr:rowOff>66676</xdr:rowOff>
    </xdr:from>
    <xdr:to>
      <xdr:col>1</xdr:col>
      <xdr:colOff>38101</xdr:colOff>
      <xdr:row>48</xdr:row>
      <xdr:rowOff>85726</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813676"/>
          <a:ext cx="619126" cy="660400"/>
        </a:xfrm>
        <a:prstGeom prst="rect">
          <a:avLst/>
        </a:prstGeom>
      </xdr:spPr>
    </xdr:pic>
    <xdr:clientData/>
  </xdr:twoCellAnchor>
  <xdr:twoCellAnchor editAs="oneCell">
    <xdr:from>
      <xdr:col>2</xdr:col>
      <xdr:colOff>1397000</xdr:colOff>
      <xdr:row>0</xdr:row>
      <xdr:rowOff>19050</xdr:rowOff>
    </xdr:from>
    <xdr:to>
      <xdr:col>4</xdr:col>
      <xdr:colOff>304184</xdr:colOff>
      <xdr:row>8</xdr:row>
      <xdr:rowOff>119200</xdr:rowOff>
    </xdr:to>
    <xdr:pic>
      <xdr:nvPicPr>
        <xdr:cNvPr id="4" name="Picture 3">
          <a:extLst>
            <a:ext uri="{FF2B5EF4-FFF2-40B4-BE49-F238E27FC236}">
              <a16:creationId xmlns:a16="http://schemas.microsoft.com/office/drawing/2014/main" id="{00000000-0008-0000-0100-000004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3562350" y="19050"/>
          <a:ext cx="1669434" cy="137015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28575</xdr:colOff>
      <xdr:row>44</xdr:row>
      <xdr:rowOff>66676</xdr:rowOff>
    </xdr:from>
    <xdr:to>
      <xdr:col>1</xdr:col>
      <xdr:colOff>38101</xdr:colOff>
      <xdr:row>48</xdr:row>
      <xdr:rowOff>85726</xdr:rowOff>
    </xdr:to>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813676"/>
          <a:ext cx="619126" cy="660400"/>
        </a:xfrm>
        <a:prstGeom prst="rect">
          <a:avLst/>
        </a:prstGeom>
      </xdr:spPr>
    </xdr:pic>
    <xdr:clientData/>
  </xdr:twoCellAnchor>
  <xdr:twoCellAnchor editAs="oneCell">
    <xdr:from>
      <xdr:col>2</xdr:col>
      <xdr:colOff>2</xdr:colOff>
      <xdr:row>0</xdr:row>
      <xdr:rowOff>139701</xdr:rowOff>
    </xdr:from>
    <xdr:to>
      <xdr:col>3</xdr:col>
      <xdr:colOff>589417</xdr:colOff>
      <xdr:row>8</xdr:row>
      <xdr:rowOff>57701</xdr:rowOff>
    </xdr:to>
    <xdr:pic>
      <xdr:nvPicPr>
        <xdr:cNvPr id="6" name="Picture 5">
          <a:extLst>
            <a:ext uri="{FF2B5EF4-FFF2-40B4-BE49-F238E27FC236}">
              <a16:creationId xmlns:a16="http://schemas.microsoft.com/office/drawing/2014/main" id="{00000000-0008-0000-0200-000006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2165352" y="139701"/>
          <a:ext cx="2751590" cy="118800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28575</xdr:colOff>
      <xdr:row>44</xdr:row>
      <xdr:rowOff>66676</xdr:rowOff>
    </xdr:from>
    <xdr:to>
      <xdr:col>1</xdr:col>
      <xdr:colOff>38101</xdr:colOff>
      <xdr:row>48</xdr:row>
      <xdr:rowOff>85726</xdr:rowOff>
    </xdr:to>
    <xdr:pic>
      <xdr:nvPicPr>
        <xdr:cNvPr id="2" name="Picture 1">
          <a:extLst>
            <a:ext uri="{FF2B5EF4-FFF2-40B4-BE49-F238E27FC236}">
              <a16:creationId xmlns:a16="http://schemas.microsoft.com/office/drawing/2014/main" id="{00000000-0008-0000-03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813676"/>
          <a:ext cx="619126" cy="660400"/>
        </a:xfrm>
        <a:prstGeom prst="rect">
          <a:avLst/>
        </a:prstGeom>
      </xdr:spPr>
    </xdr:pic>
    <xdr:clientData/>
  </xdr:twoCellAnchor>
  <xdr:twoCellAnchor editAs="oneCell">
    <xdr:from>
      <xdr:col>2</xdr:col>
      <xdr:colOff>1003300</xdr:colOff>
      <xdr:row>0</xdr:row>
      <xdr:rowOff>0</xdr:rowOff>
    </xdr:from>
    <xdr:to>
      <xdr:col>4</xdr:col>
      <xdr:colOff>88093</xdr:colOff>
      <xdr:row>8</xdr:row>
      <xdr:rowOff>134000</xdr:rowOff>
    </xdr:to>
    <xdr:pic>
      <xdr:nvPicPr>
        <xdr:cNvPr id="5" name="Picture 4">
          <a:extLst>
            <a:ext uri="{FF2B5EF4-FFF2-40B4-BE49-F238E27FC236}">
              <a16:creationId xmlns:a16="http://schemas.microsoft.com/office/drawing/2014/main" id="{00000000-0008-0000-0300-000005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3168650" y="0"/>
          <a:ext cx="1847043" cy="140400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28575</xdr:colOff>
      <xdr:row>44</xdr:row>
      <xdr:rowOff>66676</xdr:rowOff>
    </xdr:from>
    <xdr:to>
      <xdr:col>1</xdr:col>
      <xdr:colOff>38101</xdr:colOff>
      <xdr:row>48</xdr:row>
      <xdr:rowOff>85726</xdr:rowOff>
    </xdr:to>
    <xdr:pic>
      <xdr:nvPicPr>
        <xdr:cNvPr id="2" name="Picture 1">
          <a:extLst>
            <a:ext uri="{FF2B5EF4-FFF2-40B4-BE49-F238E27FC236}">
              <a16:creationId xmlns:a16="http://schemas.microsoft.com/office/drawing/2014/main" id="{00000000-0008-0000-04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813676"/>
          <a:ext cx="619126" cy="660400"/>
        </a:xfrm>
        <a:prstGeom prst="rect">
          <a:avLst/>
        </a:prstGeom>
      </xdr:spPr>
    </xdr:pic>
    <xdr:clientData/>
  </xdr:twoCellAnchor>
  <xdr:twoCellAnchor editAs="oneCell">
    <xdr:from>
      <xdr:col>2</xdr:col>
      <xdr:colOff>723913</xdr:colOff>
      <xdr:row>0</xdr:row>
      <xdr:rowOff>44451</xdr:rowOff>
    </xdr:from>
    <xdr:to>
      <xdr:col>3</xdr:col>
      <xdr:colOff>428700</xdr:colOff>
      <xdr:row>8</xdr:row>
      <xdr:rowOff>106451</xdr:rowOff>
    </xdr:to>
    <xdr:pic>
      <xdr:nvPicPr>
        <xdr:cNvPr id="8" name="Picture 7">
          <a:extLst>
            <a:ext uri="{FF2B5EF4-FFF2-40B4-BE49-F238E27FC236}">
              <a16:creationId xmlns:a16="http://schemas.microsoft.com/office/drawing/2014/main" id="{00000000-0008-0000-0400-000008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2889263" y="44451"/>
          <a:ext cx="1857437" cy="1332000"/>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28575</xdr:colOff>
      <xdr:row>47</xdr:row>
      <xdr:rowOff>66676</xdr:rowOff>
    </xdr:from>
    <xdr:to>
      <xdr:col>1</xdr:col>
      <xdr:colOff>38101</xdr:colOff>
      <xdr:row>51</xdr:row>
      <xdr:rowOff>85726</xdr:rowOff>
    </xdr:to>
    <xdr:pic>
      <xdr:nvPicPr>
        <xdr:cNvPr id="2" name="Picture 1">
          <a:extLst>
            <a:ext uri="{FF2B5EF4-FFF2-40B4-BE49-F238E27FC236}">
              <a16:creationId xmlns:a16="http://schemas.microsoft.com/office/drawing/2014/main" id="{00000000-0008-0000-05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800976"/>
          <a:ext cx="619126" cy="660400"/>
        </a:xfrm>
        <a:prstGeom prst="rect">
          <a:avLst/>
        </a:prstGeom>
      </xdr:spPr>
    </xdr:pic>
    <xdr:clientData/>
  </xdr:twoCellAnchor>
  <xdr:twoCellAnchor editAs="oneCell">
    <xdr:from>
      <xdr:col>2</xdr:col>
      <xdr:colOff>298450</xdr:colOff>
      <xdr:row>0</xdr:row>
      <xdr:rowOff>95251</xdr:rowOff>
    </xdr:from>
    <xdr:to>
      <xdr:col>4</xdr:col>
      <xdr:colOff>365323</xdr:colOff>
      <xdr:row>7</xdr:row>
      <xdr:rowOff>136001</xdr:rowOff>
    </xdr:to>
    <xdr:pic>
      <xdr:nvPicPr>
        <xdr:cNvPr id="3" name="Picture 2">
          <a:extLst>
            <a:ext uri="{FF2B5EF4-FFF2-40B4-BE49-F238E27FC236}">
              <a16:creationId xmlns:a16="http://schemas.microsoft.com/office/drawing/2014/main" id="{00000000-0008-0000-0500-000003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2463800" y="95251"/>
          <a:ext cx="2829123" cy="1152000"/>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28575</xdr:colOff>
      <xdr:row>44</xdr:row>
      <xdr:rowOff>66676</xdr:rowOff>
    </xdr:from>
    <xdr:to>
      <xdr:col>1</xdr:col>
      <xdr:colOff>38101</xdr:colOff>
      <xdr:row>48</xdr:row>
      <xdr:rowOff>85726</xdr:rowOff>
    </xdr:to>
    <xdr:pic>
      <xdr:nvPicPr>
        <xdr:cNvPr id="2" name="Picture 1">
          <a:extLst>
            <a:ext uri="{FF2B5EF4-FFF2-40B4-BE49-F238E27FC236}">
              <a16:creationId xmlns:a16="http://schemas.microsoft.com/office/drawing/2014/main" id="{00000000-0008-0000-06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800976"/>
          <a:ext cx="619126" cy="660400"/>
        </a:xfrm>
        <a:prstGeom prst="rect">
          <a:avLst/>
        </a:prstGeom>
      </xdr:spPr>
    </xdr:pic>
    <xdr:clientData/>
  </xdr:twoCellAnchor>
  <xdr:twoCellAnchor editAs="oneCell">
    <xdr:from>
      <xdr:col>2</xdr:col>
      <xdr:colOff>1530353</xdr:colOff>
      <xdr:row>0</xdr:row>
      <xdr:rowOff>57150</xdr:rowOff>
    </xdr:from>
    <xdr:to>
      <xdr:col>5</xdr:col>
      <xdr:colOff>396458</xdr:colOff>
      <xdr:row>8</xdr:row>
      <xdr:rowOff>119150</xdr:rowOff>
    </xdr:to>
    <xdr:pic>
      <xdr:nvPicPr>
        <xdr:cNvPr id="5" name="Picture 4">
          <a:extLst>
            <a:ext uri="{FF2B5EF4-FFF2-40B4-BE49-F238E27FC236}">
              <a16:creationId xmlns:a16="http://schemas.microsoft.com/office/drawing/2014/main" id="{00000000-0008-0000-0600-000005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3695703" y="57150"/>
          <a:ext cx="2237955" cy="1332000"/>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28575</xdr:colOff>
      <xdr:row>44</xdr:row>
      <xdr:rowOff>66676</xdr:rowOff>
    </xdr:from>
    <xdr:to>
      <xdr:col>1</xdr:col>
      <xdr:colOff>38101</xdr:colOff>
      <xdr:row>48</xdr:row>
      <xdr:rowOff>85726</xdr:rowOff>
    </xdr:to>
    <xdr:pic>
      <xdr:nvPicPr>
        <xdr:cNvPr id="2" name="Picture 1">
          <a:extLst>
            <a:ext uri="{FF2B5EF4-FFF2-40B4-BE49-F238E27FC236}">
              <a16:creationId xmlns:a16="http://schemas.microsoft.com/office/drawing/2014/main" id="{00000000-0008-0000-08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813676"/>
          <a:ext cx="619126" cy="660400"/>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28575</xdr:colOff>
      <xdr:row>44</xdr:row>
      <xdr:rowOff>66676</xdr:rowOff>
    </xdr:from>
    <xdr:to>
      <xdr:col>1</xdr:col>
      <xdr:colOff>38101</xdr:colOff>
      <xdr:row>48</xdr:row>
      <xdr:rowOff>85726</xdr:rowOff>
    </xdr:to>
    <xdr:pic>
      <xdr:nvPicPr>
        <xdr:cNvPr id="2" name="Picture 1">
          <a:extLst>
            <a:ext uri="{FF2B5EF4-FFF2-40B4-BE49-F238E27FC236}">
              <a16:creationId xmlns:a16="http://schemas.microsoft.com/office/drawing/2014/main" id="{00000000-0008-0000-09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813676"/>
          <a:ext cx="619126" cy="660400"/>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28575</xdr:colOff>
      <xdr:row>44</xdr:row>
      <xdr:rowOff>66676</xdr:rowOff>
    </xdr:from>
    <xdr:to>
      <xdr:col>1</xdr:col>
      <xdr:colOff>38101</xdr:colOff>
      <xdr:row>48</xdr:row>
      <xdr:rowOff>85726</xdr:rowOff>
    </xdr:to>
    <xdr:pic>
      <xdr:nvPicPr>
        <xdr:cNvPr id="2" name="Picture 1">
          <a:extLst>
            <a:ext uri="{FF2B5EF4-FFF2-40B4-BE49-F238E27FC236}">
              <a16:creationId xmlns:a16="http://schemas.microsoft.com/office/drawing/2014/main" id="{00000000-0008-0000-0A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648576"/>
          <a:ext cx="619126" cy="660400"/>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28575</xdr:colOff>
      <xdr:row>43</xdr:row>
      <xdr:rowOff>66676</xdr:rowOff>
    </xdr:from>
    <xdr:to>
      <xdr:col>1</xdr:col>
      <xdr:colOff>38101</xdr:colOff>
      <xdr:row>47</xdr:row>
      <xdr:rowOff>85726</xdr:rowOff>
    </xdr:to>
    <xdr:pic>
      <xdr:nvPicPr>
        <xdr:cNvPr id="2" name="Picture 1">
          <a:extLst>
            <a:ext uri="{FF2B5EF4-FFF2-40B4-BE49-F238E27FC236}">
              <a16:creationId xmlns:a16="http://schemas.microsoft.com/office/drawing/2014/main" id="{00000000-0008-0000-0B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648576"/>
          <a:ext cx="619126" cy="66040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28575</xdr:colOff>
      <xdr:row>43</xdr:row>
      <xdr:rowOff>66676</xdr:rowOff>
    </xdr:from>
    <xdr:to>
      <xdr:col>1</xdr:col>
      <xdr:colOff>38101</xdr:colOff>
      <xdr:row>47</xdr:row>
      <xdr:rowOff>85726</xdr:rowOff>
    </xdr:to>
    <xdr:pic>
      <xdr:nvPicPr>
        <xdr:cNvPr id="2" name="Picture 1">
          <a:extLst>
            <a:ext uri="{FF2B5EF4-FFF2-40B4-BE49-F238E27FC236}">
              <a16:creationId xmlns:a16="http://schemas.microsoft.com/office/drawing/2014/main" id="{00000000-0008-0000-0C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648576"/>
          <a:ext cx="619126" cy="660400"/>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28575</xdr:colOff>
      <xdr:row>43</xdr:row>
      <xdr:rowOff>66676</xdr:rowOff>
    </xdr:from>
    <xdr:to>
      <xdr:col>1</xdr:col>
      <xdr:colOff>38101</xdr:colOff>
      <xdr:row>47</xdr:row>
      <xdr:rowOff>85726</xdr:rowOff>
    </xdr:to>
    <xdr:pic>
      <xdr:nvPicPr>
        <xdr:cNvPr id="2" name="Picture 1">
          <a:extLst>
            <a:ext uri="{FF2B5EF4-FFF2-40B4-BE49-F238E27FC236}">
              <a16:creationId xmlns:a16="http://schemas.microsoft.com/office/drawing/2014/main" id="{00000000-0008-0000-0D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648576"/>
          <a:ext cx="619126" cy="660400"/>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28575</xdr:colOff>
      <xdr:row>43</xdr:row>
      <xdr:rowOff>66676</xdr:rowOff>
    </xdr:from>
    <xdr:to>
      <xdr:col>1</xdr:col>
      <xdr:colOff>38101</xdr:colOff>
      <xdr:row>47</xdr:row>
      <xdr:rowOff>85726</xdr:rowOff>
    </xdr:to>
    <xdr:pic>
      <xdr:nvPicPr>
        <xdr:cNvPr id="2" name="Picture 1">
          <a:extLst>
            <a:ext uri="{FF2B5EF4-FFF2-40B4-BE49-F238E27FC236}">
              <a16:creationId xmlns:a16="http://schemas.microsoft.com/office/drawing/2014/main" id="{00000000-0008-0000-0E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318376"/>
          <a:ext cx="619126" cy="660400"/>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28575</xdr:colOff>
      <xdr:row>41</xdr:row>
      <xdr:rowOff>66676</xdr:rowOff>
    </xdr:from>
    <xdr:to>
      <xdr:col>1</xdr:col>
      <xdr:colOff>38101</xdr:colOff>
      <xdr:row>45</xdr:row>
      <xdr:rowOff>85726</xdr:rowOff>
    </xdr:to>
    <xdr:pic>
      <xdr:nvPicPr>
        <xdr:cNvPr id="2" name="Picture 1">
          <a:extLst>
            <a:ext uri="{FF2B5EF4-FFF2-40B4-BE49-F238E27FC236}">
              <a16:creationId xmlns:a16="http://schemas.microsoft.com/office/drawing/2014/main" id="{00000000-0008-0000-0F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318376"/>
          <a:ext cx="619126" cy="660400"/>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28575</xdr:colOff>
      <xdr:row>41</xdr:row>
      <xdr:rowOff>66676</xdr:rowOff>
    </xdr:from>
    <xdr:to>
      <xdr:col>1</xdr:col>
      <xdr:colOff>38101</xdr:colOff>
      <xdr:row>45</xdr:row>
      <xdr:rowOff>85726</xdr:rowOff>
    </xdr:to>
    <xdr:pic>
      <xdr:nvPicPr>
        <xdr:cNvPr id="2" name="Picture 1">
          <a:extLst>
            <a:ext uri="{FF2B5EF4-FFF2-40B4-BE49-F238E27FC236}">
              <a16:creationId xmlns:a16="http://schemas.microsoft.com/office/drawing/2014/main" id="{00000000-0008-0000-10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318376"/>
          <a:ext cx="619126" cy="660400"/>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0</xdr:col>
      <xdr:colOff>28575</xdr:colOff>
      <xdr:row>41</xdr:row>
      <xdr:rowOff>66676</xdr:rowOff>
    </xdr:from>
    <xdr:to>
      <xdr:col>1</xdr:col>
      <xdr:colOff>38101</xdr:colOff>
      <xdr:row>45</xdr:row>
      <xdr:rowOff>85726</xdr:rowOff>
    </xdr:to>
    <xdr:pic>
      <xdr:nvPicPr>
        <xdr:cNvPr id="2" name="Picture 1">
          <a:extLst>
            <a:ext uri="{FF2B5EF4-FFF2-40B4-BE49-F238E27FC236}">
              <a16:creationId xmlns:a16="http://schemas.microsoft.com/office/drawing/2014/main" id="{00000000-0008-0000-11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372351"/>
          <a:ext cx="619126" cy="666750"/>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0</xdr:col>
      <xdr:colOff>28575</xdr:colOff>
      <xdr:row>40</xdr:row>
      <xdr:rowOff>66676</xdr:rowOff>
    </xdr:from>
    <xdr:to>
      <xdr:col>1</xdr:col>
      <xdr:colOff>38101</xdr:colOff>
      <xdr:row>44</xdr:row>
      <xdr:rowOff>85726</xdr:rowOff>
    </xdr:to>
    <xdr:pic>
      <xdr:nvPicPr>
        <xdr:cNvPr id="2" name="Picture 1">
          <a:extLst>
            <a:ext uri="{FF2B5EF4-FFF2-40B4-BE49-F238E27FC236}">
              <a16:creationId xmlns:a16="http://schemas.microsoft.com/office/drawing/2014/main" id="{00000000-0008-0000-12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724776"/>
          <a:ext cx="619126" cy="666750"/>
        </a:xfrm>
        <a:prstGeom prst="rect">
          <a:avLst/>
        </a:prstGeom>
      </xdr:spPr>
    </xdr:pic>
    <xdr:clientData/>
  </xdr:twoCellAnchor>
  <xdr:twoCellAnchor>
    <xdr:from>
      <xdr:col>1</xdr:col>
      <xdr:colOff>9525</xdr:colOff>
      <xdr:row>45</xdr:row>
      <xdr:rowOff>19050</xdr:rowOff>
    </xdr:from>
    <xdr:to>
      <xdr:col>7</xdr:col>
      <xdr:colOff>342900</xdr:colOff>
      <xdr:row>62</xdr:row>
      <xdr:rowOff>38100</xdr:rowOff>
    </xdr:to>
    <xdr:sp macro="" textlink="">
      <xdr:nvSpPr>
        <xdr:cNvPr id="4" name="Rectangle: Rounded Corners 3">
          <a:extLst>
            <a:ext uri="{FF2B5EF4-FFF2-40B4-BE49-F238E27FC236}">
              <a16:creationId xmlns:a16="http://schemas.microsoft.com/office/drawing/2014/main" id="{00000000-0008-0000-1200-000004000000}"/>
            </a:ext>
          </a:extLst>
        </xdr:cNvPr>
        <xdr:cNvSpPr/>
      </xdr:nvSpPr>
      <xdr:spPr>
        <a:xfrm>
          <a:off x="619125" y="9182100"/>
          <a:ext cx="5591175" cy="2771775"/>
        </a:xfrm>
        <a:prstGeom prst="roundRect">
          <a:avLst/>
        </a:prstGeom>
        <a:blipFill dpi="0" rotWithShape="1">
          <a:blip xmlns:r="http://schemas.openxmlformats.org/officeDocument/2006/relationships" r:embed="rId2">
            <a:extLst>
              <a:ext uri="{28A0092B-C50C-407E-A947-70E740481C1C}">
                <a14:useLocalDpi xmlns:a14="http://schemas.microsoft.com/office/drawing/2010/main"/>
              </a:ext>
            </a:extLst>
          </a:blip>
          <a:srcRect/>
          <a:stretch>
            <a:fillRect/>
          </a:stretch>
        </a:blipFill>
        <a:ln w="7620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wsDr>
</file>

<file path=xl/drawings/drawing37.xml><?xml version="1.0" encoding="utf-8"?>
<xdr:wsDr xmlns:xdr="http://schemas.openxmlformats.org/drawingml/2006/spreadsheetDrawing" xmlns:a="http://schemas.openxmlformats.org/drawingml/2006/main">
  <xdr:twoCellAnchor editAs="oneCell">
    <xdr:from>
      <xdr:col>0</xdr:col>
      <xdr:colOff>28575</xdr:colOff>
      <xdr:row>40</xdr:row>
      <xdr:rowOff>66676</xdr:rowOff>
    </xdr:from>
    <xdr:to>
      <xdr:col>1</xdr:col>
      <xdr:colOff>38101</xdr:colOff>
      <xdr:row>44</xdr:row>
      <xdr:rowOff>85726</xdr:rowOff>
    </xdr:to>
    <xdr:pic>
      <xdr:nvPicPr>
        <xdr:cNvPr id="2" name="Picture 1">
          <a:extLst>
            <a:ext uri="{FF2B5EF4-FFF2-40B4-BE49-F238E27FC236}">
              <a16:creationId xmlns:a16="http://schemas.microsoft.com/office/drawing/2014/main" id="{00000000-0008-0000-13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8420101"/>
          <a:ext cx="619126" cy="666750"/>
        </a:xfrm>
        <a:prstGeom prst="rect">
          <a:avLst/>
        </a:prstGeom>
      </xdr:spPr>
    </xdr:pic>
    <xdr:clientData/>
  </xdr:twoCellAnchor>
  <xdr:twoCellAnchor>
    <xdr:from>
      <xdr:col>1</xdr:col>
      <xdr:colOff>9525</xdr:colOff>
      <xdr:row>45</xdr:row>
      <xdr:rowOff>9525</xdr:rowOff>
    </xdr:from>
    <xdr:to>
      <xdr:col>7</xdr:col>
      <xdr:colOff>342900</xdr:colOff>
      <xdr:row>62</xdr:row>
      <xdr:rowOff>28575</xdr:rowOff>
    </xdr:to>
    <xdr:sp macro="" textlink="">
      <xdr:nvSpPr>
        <xdr:cNvPr id="6" name="Rectangle: Rounded Corners 5">
          <a:extLst>
            <a:ext uri="{FF2B5EF4-FFF2-40B4-BE49-F238E27FC236}">
              <a16:creationId xmlns:a16="http://schemas.microsoft.com/office/drawing/2014/main" id="{00000000-0008-0000-1300-000006000000}"/>
            </a:ext>
          </a:extLst>
        </xdr:cNvPr>
        <xdr:cNvSpPr/>
      </xdr:nvSpPr>
      <xdr:spPr>
        <a:xfrm>
          <a:off x="619125" y="9172575"/>
          <a:ext cx="5591175" cy="2771775"/>
        </a:xfrm>
        <a:prstGeom prst="roundRect">
          <a:avLst/>
        </a:prstGeom>
        <a:blipFill dpi="0" rotWithShape="1">
          <a:blip xmlns:r="http://schemas.openxmlformats.org/officeDocument/2006/relationships" r:embed="rId2">
            <a:extLst>
              <a:ext uri="{28A0092B-C50C-407E-A947-70E740481C1C}">
                <a14:useLocalDpi xmlns:a14="http://schemas.microsoft.com/office/drawing/2010/main"/>
              </a:ext>
            </a:extLst>
          </a:blip>
          <a:srcRect/>
          <a:stretch>
            <a:fillRect/>
          </a:stretch>
        </a:blipFill>
        <a:ln w="7620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wsDr>
</file>

<file path=xl/drawings/drawing38.xml><?xml version="1.0" encoding="utf-8"?>
<xdr:wsDr xmlns:xdr="http://schemas.openxmlformats.org/drawingml/2006/spreadsheetDrawing" xmlns:a="http://schemas.openxmlformats.org/drawingml/2006/main">
  <xdr:twoCellAnchor editAs="oneCell">
    <xdr:from>
      <xdr:col>0</xdr:col>
      <xdr:colOff>28575</xdr:colOff>
      <xdr:row>40</xdr:row>
      <xdr:rowOff>66676</xdr:rowOff>
    </xdr:from>
    <xdr:to>
      <xdr:col>1</xdr:col>
      <xdr:colOff>38101</xdr:colOff>
      <xdr:row>44</xdr:row>
      <xdr:rowOff>85726</xdr:rowOff>
    </xdr:to>
    <xdr:pic>
      <xdr:nvPicPr>
        <xdr:cNvPr id="2" name="Picture 1">
          <a:extLst>
            <a:ext uri="{FF2B5EF4-FFF2-40B4-BE49-F238E27FC236}">
              <a16:creationId xmlns:a16="http://schemas.microsoft.com/office/drawing/2014/main" id="{00000000-0008-0000-14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16129" t="8602" r="13979" b="16129"/>
        <a:stretch/>
      </xdr:blipFill>
      <xdr:spPr>
        <a:xfrm>
          <a:off x="28575" y="7210426"/>
          <a:ext cx="619126" cy="666750"/>
        </a:xfrm>
        <a:prstGeom prst="rect">
          <a:avLst/>
        </a:prstGeom>
      </xdr:spPr>
    </xdr:pic>
    <xdr:clientData/>
  </xdr:twoCellAnchor>
  <xdr:twoCellAnchor>
    <xdr:from>
      <xdr:col>1</xdr:col>
      <xdr:colOff>9525</xdr:colOff>
      <xdr:row>45</xdr:row>
      <xdr:rowOff>9525</xdr:rowOff>
    </xdr:from>
    <xdr:to>
      <xdr:col>7</xdr:col>
      <xdr:colOff>342900</xdr:colOff>
      <xdr:row>62</xdr:row>
      <xdr:rowOff>28575</xdr:rowOff>
    </xdr:to>
    <xdr:sp macro="" textlink="">
      <xdr:nvSpPr>
        <xdr:cNvPr id="3" name="Rectangle: Rounded Corners 2">
          <a:extLst>
            <a:ext uri="{FF2B5EF4-FFF2-40B4-BE49-F238E27FC236}">
              <a16:creationId xmlns:a16="http://schemas.microsoft.com/office/drawing/2014/main" id="{00000000-0008-0000-1400-000003000000}"/>
            </a:ext>
          </a:extLst>
        </xdr:cNvPr>
        <xdr:cNvSpPr/>
      </xdr:nvSpPr>
      <xdr:spPr>
        <a:xfrm>
          <a:off x="619125" y="7962900"/>
          <a:ext cx="5591175" cy="2771775"/>
        </a:xfrm>
        <a:prstGeom prst="roundRect">
          <a:avLst/>
        </a:prstGeom>
        <a:blipFill dpi="0" rotWithShape="1">
          <a:blip xmlns:r="http://schemas.openxmlformats.org/officeDocument/2006/relationships" r:embed="rId2">
            <a:extLst>
              <a:ext uri="{28A0092B-C50C-407E-A947-70E740481C1C}">
                <a14:useLocalDpi xmlns:a14="http://schemas.microsoft.com/office/drawing/2010/main"/>
              </a:ext>
            </a:extLst>
          </a:blip>
          <a:srcRect/>
          <a:stretch>
            <a:fillRect/>
          </a:stretch>
        </a:blipFill>
        <a:ln w="7620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wsDr>
</file>

<file path=xl/theme/theme1.xml><?xml version="1.0" encoding="utf-8"?>
<a:theme xmlns:a="http://schemas.openxmlformats.org/drawingml/2006/main" name="Office-tema">
  <a:themeElements>
    <a:clrScheme name="Lantmännen">
      <a:dk1>
        <a:srgbClr val="5F6062"/>
      </a:dk1>
      <a:lt1>
        <a:srgbClr val="FFFFFF"/>
      </a:lt1>
      <a:dk2>
        <a:srgbClr val="F8F1E6"/>
      </a:dk2>
      <a:lt2>
        <a:srgbClr val="009FE3"/>
      </a:lt2>
      <a:accent1>
        <a:srgbClr val="3AAA35"/>
      </a:accent1>
      <a:accent2>
        <a:srgbClr val="009636"/>
      </a:accent2>
      <a:accent3>
        <a:srgbClr val="85BE4C"/>
      </a:accent3>
      <a:accent4>
        <a:srgbClr val="008834"/>
      </a:accent4>
      <a:accent5>
        <a:srgbClr val="B2CF67"/>
      </a:accent5>
      <a:accent6>
        <a:srgbClr val="DBE283"/>
      </a:accent6>
      <a:hlink>
        <a:srgbClr val="5F6062"/>
      </a:hlink>
      <a:folHlink>
        <a:srgbClr val="5F6062"/>
      </a:folHlink>
    </a:clrScheme>
    <a:fontScheme name="Lanmännen - Arial">
      <a:majorFont>
        <a:latin typeface="Arial"/>
        <a:ea typeface=""/>
        <a:cs typeface=""/>
      </a:majorFont>
      <a:minorFont>
        <a:latin typeface="Arial"/>
        <a:ea typeface=""/>
        <a:cs typeface=""/>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4.bin"/></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5.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6.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7.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8.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9.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10.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11.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12.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13.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14.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15.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16.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17.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18.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19.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20.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21.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22.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23.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24.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25.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26.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27.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2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DD9100-470F-488E-B2DB-551BD0897442}">
  <sheetPr>
    <tabColor theme="6" tint="0.79998168889431442"/>
  </sheetPr>
  <dimension ref="A1"/>
  <sheetViews>
    <sheetView showGridLines="0" showRowColHeaders="0" zoomScale="70" zoomScaleNormal="70" workbookViewId="0">
      <selection activeCell="D74" sqref="D74"/>
    </sheetView>
  </sheetViews>
  <sheetFormatPr baseColWidth="10" defaultColWidth="8.83203125" defaultRowHeight="13"/>
  <sheetData/>
  <pageMargins left="0.75" right="0.75" top="1" bottom="1" header="0.5" footer="0.5"/>
  <pageSetup paperSize="9" orientation="portrait" horizontalDpi="0" verticalDpi="0"/>
  <headerFooter alignWithMargins="0"/>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781C9E-0988-41B5-8D64-16D26D228C97}">
  <sheetPr>
    <tabColor theme="4" tint="0.79998168889431442"/>
  </sheetPr>
  <dimension ref="A2:G246"/>
  <sheetViews>
    <sheetView showGridLines="0" tabSelected="1" topLeftCell="A96" zoomScale="150" zoomScaleNormal="137" workbookViewId="0">
      <selection activeCell="B109" sqref="B109"/>
    </sheetView>
  </sheetViews>
  <sheetFormatPr baseColWidth="10" defaultColWidth="8.83203125" defaultRowHeight="18" customHeight="1"/>
  <cols>
    <col min="1" max="1" width="13.83203125" customWidth="1"/>
    <col min="2" max="2" width="64.1640625" style="31" bestFit="1" customWidth="1"/>
    <col min="3" max="3" width="20.1640625" style="31" customWidth="1"/>
    <col min="4" max="4" width="18" style="31" customWidth="1"/>
    <col min="5" max="5" width="3" hidden="1" customWidth="1"/>
  </cols>
  <sheetData>
    <row r="2" spans="1:5" s="24" customFormat="1" ht="18" customHeight="1">
      <c r="A2" s="69"/>
      <c r="B2" s="66" t="s">
        <v>0</v>
      </c>
      <c r="C2" s="67" t="s">
        <v>1</v>
      </c>
      <c r="D2" s="68" t="s">
        <v>2</v>
      </c>
      <c r="E2" s="3" t="s">
        <v>3</v>
      </c>
    </row>
    <row r="3" spans="1:5" s="22" customFormat="1" ht="18" customHeight="1">
      <c r="B3" s="28" t="s">
        <v>4</v>
      </c>
      <c r="C3" s="29" t="s">
        <v>3</v>
      </c>
      <c r="D3" s="30">
        <v>0</v>
      </c>
      <c r="E3" s="23" t="s">
        <v>5</v>
      </c>
    </row>
    <row r="4" spans="1:5" ht="18" customHeight="1">
      <c r="B4" s="78" t="s">
        <v>6</v>
      </c>
      <c r="C4" s="32" t="s">
        <v>3</v>
      </c>
      <c r="D4" s="33">
        <v>3</v>
      </c>
      <c r="E4" s="2" t="s">
        <v>7</v>
      </c>
    </row>
    <row r="5" spans="1:5" ht="18" customHeight="1">
      <c r="B5" s="78" t="s">
        <v>8</v>
      </c>
      <c r="C5" s="32" t="s">
        <v>7</v>
      </c>
      <c r="D5" s="33">
        <v>2.7</v>
      </c>
      <c r="E5" s="2" t="s">
        <v>9</v>
      </c>
    </row>
    <row r="6" spans="1:5" ht="18" customHeight="1">
      <c r="B6" s="78" t="s">
        <v>10</v>
      </c>
      <c r="C6" s="32" t="s">
        <v>7</v>
      </c>
      <c r="D6" s="33">
        <v>14</v>
      </c>
    </row>
    <row r="7" spans="1:5" ht="18" customHeight="1">
      <c r="B7" s="78" t="s">
        <v>11</v>
      </c>
      <c r="C7" s="32" t="s">
        <v>7</v>
      </c>
      <c r="D7" s="33">
        <v>7.15</v>
      </c>
    </row>
    <row r="8" spans="1:5" ht="18" customHeight="1">
      <c r="B8" s="78" t="s">
        <v>12</v>
      </c>
      <c r="C8" s="32" t="s">
        <v>7</v>
      </c>
      <c r="D8" s="33">
        <v>17.149999999999999</v>
      </c>
    </row>
    <row r="9" spans="1:5" ht="18" customHeight="1">
      <c r="B9" s="78" t="s">
        <v>13</v>
      </c>
      <c r="C9" s="32" t="s">
        <v>3</v>
      </c>
      <c r="D9" s="33">
        <v>12.32</v>
      </c>
    </row>
    <row r="10" spans="1:5" ht="18" customHeight="1">
      <c r="B10" s="78" t="s">
        <v>14</v>
      </c>
      <c r="C10" s="32" t="s">
        <v>3</v>
      </c>
      <c r="D10" s="33">
        <v>11.19</v>
      </c>
    </row>
    <row r="11" spans="1:5" ht="18" customHeight="1">
      <c r="B11" s="78" t="s">
        <v>15</v>
      </c>
      <c r="C11" s="32" t="s">
        <v>3</v>
      </c>
      <c r="D11" s="33">
        <v>7.05</v>
      </c>
    </row>
    <row r="12" spans="1:5" ht="18" customHeight="1">
      <c r="B12" s="78" t="s">
        <v>16</v>
      </c>
      <c r="C12" s="32" t="s">
        <v>17</v>
      </c>
      <c r="D12" s="33">
        <v>0.23</v>
      </c>
    </row>
    <row r="13" spans="1:5" ht="18" customHeight="1">
      <c r="B13" s="78" t="s">
        <v>18</v>
      </c>
      <c r="C13" s="32" t="s">
        <v>17</v>
      </c>
      <c r="D13" s="33">
        <v>0.21</v>
      </c>
    </row>
    <row r="14" spans="1:5" ht="18" customHeight="1">
      <c r="B14" s="78" t="s">
        <v>19</v>
      </c>
      <c r="C14" s="32" t="s">
        <v>3</v>
      </c>
      <c r="D14" s="33">
        <v>8</v>
      </c>
    </row>
    <row r="15" spans="1:5" ht="18" customHeight="1">
      <c r="B15" s="78" t="s">
        <v>20</v>
      </c>
      <c r="C15" s="32" t="s">
        <v>3</v>
      </c>
      <c r="D15" s="33">
        <v>13</v>
      </c>
    </row>
    <row r="16" spans="1:5" ht="18" customHeight="1">
      <c r="B16" s="78" t="s">
        <v>21</v>
      </c>
      <c r="C16" s="32" t="s">
        <v>3</v>
      </c>
      <c r="D16" s="33">
        <v>50</v>
      </c>
    </row>
    <row r="17" spans="2:4" ht="18" customHeight="1">
      <c r="B17" s="78" t="s">
        <v>22</v>
      </c>
      <c r="C17" s="32" t="s">
        <v>3</v>
      </c>
      <c r="D17" s="33">
        <v>25</v>
      </c>
    </row>
    <row r="18" spans="2:4" ht="18" customHeight="1">
      <c r="B18" s="78" t="s">
        <v>23</v>
      </c>
      <c r="C18" s="32" t="s">
        <v>5</v>
      </c>
      <c r="D18" s="33">
        <v>1</v>
      </c>
    </row>
    <row r="19" spans="2:4" ht="18" customHeight="1">
      <c r="B19" s="78" t="s">
        <v>24</v>
      </c>
      <c r="C19" s="32" t="s">
        <v>3</v>
      </c>
      <c r="D19" s="33">
        <v>15.02</v>
      </c>
    </row>
    <row r="20" spans="2:4" ht="18" customHeight="1">
      <c r="B20" s="78" t="s">
        <v>25</v>
      </c>
      <c r="C20" s="32" t="s">
        <v>3</v>
      </c>
      <c r="D20" s="33">
        <v>22.83</v>
      </c>
    </row>
    <row r="21" spans="2:4" ht="18" customHeight="1">
      <c r="B21" s="78" t="s">
        <v>26</v>
      </c>
      <c r="C21" s="32" t="s">
        <v>3</v>
      </c>
      <c r="D21" s="33">
        <v>9.3699999999999992</v>
      </c>
    </row>
    <row r="22" spans="2:4" ht="18" customHeight="1">
      <c r="B22" s="78" t="s">
        <v>27</v>
      </c>
      <c r="C22" s="32" t="s">
        <v>3</v>
      </c>
      <c r="D22" s="33">
        <v>10.45</v>
      </c>
    </row>
    <row r="23" spans="2:4" ht="18" customHeight="1">
      <c r="B23" s="78" t="s">
        <v>28</v>
      </c>
      <c r="C23" s="32" t="s">
        <v>3</v>
      </c>
      <c r="D23" s="33">
        <v>21.13</v>
      </c>
    </row>
    <row r="24" spans="2:4" ht="18" customHeight="1">
      <c r="B24" s="78" t="s">
        <v>29</v>
      </c>
      <c r="C24" s="32" t="s">
        <v>3</v>
      </c>
      <c r="D24" s="33">
        <v>2.2000000000000002</v>
      </c>
    </row>
    <row r="25" spans="2:4" ht="18" customHeight="1">
      <c r="B25" s="78" t="s">
        <v>30</v>
      </c>
      <c r="C25" s="32" t="s">
        <v>3</v>
      </c>
      <c r="D25" s="33">
        <v>79.84</v>
      </c>
    </row>
    <row r="26" spans="2:4" ht="18" customHeight="1">
      <c r="B26" s="78" t="s">
        <v>31</v>
      </c>
      <c r="C26" s="32" t="s">
        <v>3</v>
      </c>
      <c r="D26" s="33">
        <v>12.26</v>
      </c>
    </row>
    <row r="27" spans="2:4" ht="18" customHeight="1">
      <c r="B27" s="78" t="s">
        <v>32</v>
      </c>
      <c r="C27" s="32" t="s">
        <v>3</v>
      </c>
      <c r="D27" s="33">
        <v>15.5</v>
      </c>
    </row>
    <row r="28" spans="2:4" ht="18" customHeight="1">
      <c r="B28" s="78" t="s">
        <v>33</v>
      </c>
      <c r="C28" s="32" t="s">
        <v>3</v>
      </c>
      <c r="D28" s="33">
        <v>9.6999999999999993</v>
      </c>
    </row>
    <row r="29" spans="2:4" ht="18" customHeight="1">
      <c r="B29" s="78" t="s">
        <v>34</v>
      </c>
      <c r="C29" s="32" t="s">
        <v>17</v>
      </c>
      <c r="D29" s="33">
        <v>0.85</v>
      </c>
    </row>
    <row r="30" spans="2:4" ht="18" customHeight="1">
      <c r="B30" s="78" t="s">
        <v>35</v>
      </c>
      <c r="C30" s="32" t="s">
        <v>3</v>
      </c>
      <c r="D30" s="33">
        <v>10.65</v>
      </c>
    </row>
    <row r="31" spans="2:4" ht="18" customHeight="1">
      <c r="B31" s="78" t="s">
        <v>36</v>
      </c>
      <c r="C31" s="32" t="s">
        <v>7</v>
      </c>
      <c r="D31" s="33">
        <v>14.48</v>
      </c>
    </row>
    <row r="32" spans="2:4" ht="18" customHeight="1">
      <c r="B32" s="78" t="s">
        <v>37</v>
      </c>
      <c r="C32" s="32" t="s">
        <v>3</v>
      </c>
      <c r="D32" s="33">
        <v>6.28</v>
      </c>
    </row>
    <row r="33" spans="2:4" ht="18" customHeight="1">
      <c r="B33" s="78" t="s">
        <v>38</v>
      </c>
      <c r="C33" s="32" t="s">
        <v>7</v>
      </c>
      <c r="D33" s="33">
        <v>4</v>
      </c>
    </row>
    <row r="34" spans="2:4" ht="18" customHeight="1">
      <c r="B34" s="78" t="s">
        <v>39</v>
      </c>
      <c r="C34" s="32" t="s">
        <v>3</v>
      </c>
      <c r="D34" s="33">
        <v>11.1</v>
      </c>
    </row>
    <row r="35" spans="2:4" ht="18" customHeight="1">
      <c r="B35" s="78" t="s">
        <v>40</v>
      </c>
      <c r="C35" s="32" t="s">
        <v>3</v>
      </c>
      <c r="D35" s="33">
        <v>12.27</v>
      </c>
    </row>
    <row r="36" spans="2:4" ht="18" customHeight="1">
      <c r="B36" s="78" t="s">
        <v>41</v>
      </c>
      <c r="C36" s="32" t="s">
        <v>17</v>
      </c>
      <c r="D36" s="33">
        <v>1.1000000000000001</v>
      </c>
    </row>
    <row r="37" spans="2:4" ht="18" customHeight="1">
      <c r="B37" s="78" t="s">
        <v>42</v>
      </c>
      <c r="C37" s="32" t="s">
        <v>43</v>
      </c>
      <c r="D37" s="33">
        <v>1</v>
      </c>
    </row>
    <row r="38" spans="2:4" ht="18" customHeight="1">
      <c r="B38" s="78" t="s">
        <v>44</v>
      </c>
      <c r="C38" s="32" t="s">
        <v>7</v>
      </c>
      <c r="D38" s="33">
        <v>3.7</v>
      </c>
    </row>
    <row r="39" spans="2:4" ht="18" customHeight="1">
      <c r="B39" s="78" t="s">
        <v>45</v>
      </c>
      <c r="C39" s="32" t="s">
        <v>7</v>
      </c>
      <c r="D39" s="33">
        <v>6.67</v>
      </c>
    </row>
    <row r="40" spans="2:4" ht="18" customHeight="1">
      <c r="B40" s="78" t="s">
        <v>46</v>
      </c>
      <c r="C40" s="32" t="s">
        <v>3</v>
      </c>
      <c r="D40" s="33">
        <v>8.16</v>
      </c>
    </row>
    <row r="41" spans="2:4" ht="18" customHeight="1">
      <c r="B41" s="78" t="s">
        <v>47</v>
      </c>
      <c r="C41" s="32" t="s">
        <v>7</v>
      </c>
      <c r="D41" s="33">
        <v>16.760000000000002</v>
      </c>
    </row>
    <row r="42" spans="2:4" ht="18" customHeight="1">
      <c r="B42" s="78" t="s">
        <v>48</v>
      </c>
      <c r="C42" s="32" t="s">
        <v>3</v>
      </c>
      <c r="D42" s="33">
        <v>17.77</v>
      </c>
    </row>
    <row r="43" spans="2:4" ht="18" customHeight="1">
      <c r="B43" s="78" t="s">
        <v>49</v>
      </c>
      <c r="C43" s="32" t="s">
        <v>3</v>
      </c>
      <c r="D43" s="33">
        <v>22.27</v>
      </c>
    </row>
    <row r="44" spans="2:4" ht="18" customHeight="1">
      <c r="B44" s="78" t="s">
        <v>50</v>
      </c>
      <c r="C44" s="32" t="s">
        <v>3</v>
      </c>
      <c r="D44" s="33">
        <v>40.630000000000003</v>
      </c>
    </row>
    <row r="45" spans="2:4" ht="18" customHeight="1">
      <c r="B45" s="78" t="s">
        <v>51</v>
      </c>
      <c r="C45" s="32" t="s">
        <v>3</v>
      </c>
      <c r="D45" s="33">
        <v>59.8</v>
      </c>
    </row>
    <row r="46" spans="2:4" ht="18" customHeight="1">
      <c r="B46" s="78" t="s">
        <v>52</v>
      </c>
      <c r="C46" s="32" t="s">
        <v>3</v>
      </c>
      <c r="D46" s="33">
        <v>15.38</v>
      </c>
    </row>
    <row r="47" spans="2:4" ht="18" customHeight="1">
      <c r="B47" s="78" t="s">
        <v>53</v>
      </c>
      <c r="C47" s="32" t="s">
        <v>43</v>
      </c>
      <c r="D47" s="33">
        <v>1.39</v>
      </c>
    </row>
    <row r="48" spans="2:4" ht="18" customHeight="1">
      <c r="B48" s="78" t="s">
        <v>54</v>
      </c>
      <c r="C48" s="32" t="s">
        <v>3</v>
      </c>
      <c r="D48" s="33">
        <v>2.59</v>
      </c>
    </row>
    <row r="49" spans="2:4" ht="18" customHeight="1">
      <c r="B49" s="78" t="s">
        <v>55</v>
      </c>
      <c r="C49" s="32" t="s">
        <v>3</v>
      </c>
      <c r="D49" s="33">
        <v>2.98</v>
      </c>
    </row>
    <row r="50" spans="2:4" ht="18" customHeight="1">
      <c r="B50" s="78" t="s">
        <v>56</v>
      </c>
      <c r="C50" s="32" t="s">
        <v>3</v>
      </c>
      <c r="D50" s="33">
        <v>2.23</v>
      </c>
    </row>
    <row r="51" spans="2:4" ht="18" customHeight="1">
      <c r="B51" s="78" t="s">
        <v>57</v>
      </c>
      <c r="C51" s="32" t="s">
        <v>17</v>
      </c>
      <c r="D51" s="33">
        <v>2.5099999999999998</v>
      </c>
    </row>
    <row r="52" spans="2:4" ht="18" customHeight="1">
      <c r="B52" s="78" t="s">
        <v>58</v>
      </c>
      <c r="C52" s="32" t="s">
        <v>3</v>
      </c>
      <c r="D52" s="33">
        <v>9.5733333333333324</v>
      </c>
    </row>
    <row r="53" spans="2:4" ht="18" customHeight="1">
      <c r="B53" s="78" t="s">
        <v>59</v>
      </c>
      <c r="C53" s="32" t="s">
        <v>3</v>
      </c>
      <c r="D53" s="33">
        <v>7.21</v>
      </c>
    </row>
    <row r="54" spans="2:4" ht="18" customHeight="1">
      <c r="B54" s="78" t="s">
        <v>60</v>
      </c>
      <c r="C54" s="32" t="s">
        <v>3</v>
      </c>
      <c r="D54" s="33">
        <v>14.1</v>
      </c>
    </row>
    <row r="55" spans="2:4" ht="18" customHeight="1">
      <c r="B55" s="78" t="s">
        <v>61</v>
      </c>
      <c r="C55" s="32" t="s">
        <v>3</v>
      </c>
      <c r="D55" s="33">
        <v>25</v>
      </c>
    </row>
    <row r="56" spans="2:4" ht="18" customHeight="1">
      <c r="B56" s="78" t="s">
        <v>62</v>
      </c>
      <c r="C56" s="32" t="s">
        <v>3</v>
      </c>
      <c r="D56" s="33">
        <v>10.29</v>
      </c>
    </row>
    <row r="57" spans="2:4" ht="18" customHeight="1">
      <c r="B57" s="78" t="s">
        <v>63</v>
      </c>
      <c r="C57" s="32" t="s">
        <v>3</v>
      </c>
      <c r="D57" s="33">
        <v>28.61</v>
      </c>
    </row>
    <row r="58" spans="2:4" ht="18" customHeight="1">
      <c r="B58" s="78" t="s">
        <v>64</v>
      </c>
      <c r="C58" s="32" t="s">
        <v>3</v>
      </c>
      <c r="D58" s="33">
        <v>1.55</v>
      </c>
    </row>
    <row r="59" spans="2:4" ht="18" customHeight="1">
      <c r="B59" s="78" t="s">
        <v>65</v>
      </c>
      <c r="C59" s="32" t="s">
        <v>7</v>
      </c>
      <c r="D59" s="33">
        <v>9.3800000000000008</v>
      </c>
    </row>
    <row r="60" spans="2:4" ht="18" customHeight="1">
      <c r="B60" s="78" t="s">
        <v>66</v>
      </c>
      <c r="C60" s="32" t="s">
        <v>3</v>
      </c>
      <c r="D60" s="33">
        <v>3.57</v>
      </c>
    </row>
    <row r="61" spans="2:4" ht="18" customHeight="1">
      <c r="B61" s="78" t="s">
        <v>67</v>
      </c>
      <c r="C61" s="32" t="s">
        <v>7</v>
      </c>
      <c r="D61" s="33">
        <v>5.0999999999999996</v>
      </c>
    </row>
    <row r="62" spans="2:4" ht="18" customHeight="1">
      <c r="B62" s="78" t="s">
        <v>68</v>
      </c>
      <c r="C62" s="32" t="s">
        <v>3</v>
      </c>
      <c r="D62" s="33">
        <v>11.08</v>
      </c>
    </row>
    <row r="63" spans="2:4" ht="18" customHeight="1">
      <c r="B63" s="78" t="s">
        <v>69</v>
      </c>
      <c r="C63" s="32" t="s">
        <v>7</v>
      </c>
      <c r="D63" s="33">
        <v>6.2</v>
      </c>
    </row>
    <row r="64" spans="2:4" ht="18" customHeight="1">
      <c r="B64" s="78" t="s">
        <v>70</v>
      </c>
      <c r="C64" s="32" t="s">
        <v>3</v>
      </c>
      <c r="D64" s="33">
        <v>10.5</v>
      </c>
    </row>
    <row r="65" spans="2:4" ht="18" customHeight="1">
      <c r="B65" s="78" t="s">
        <v>71</v>
      </c>
      <c r="C65" s="32" t="s">
        <v>3</v>
      </c>
      <c r="D65" s="33">
        <v>20.8</v>
      </c>
    </row>
    <row r="66" spans="2:4" ht="18" customHeight="1">
      <c r="B66" s="78" t="s">
        <v>72</v>
      </c>
      <c r="C66" s="32" t="s">
        <v>3</v>
      </c>
      <c r="D66" s="33">
        <v>19.3</v>
      </c>
    </row>
    <row r="67" spans="2:4" ht="18" customHeight="1">
      <c r="B67" s="78" t="s">
        <v>73</v>
      </c>
      <c r="C67" s="32" t="s">
        <v>7</v>
      </c>
      <c r="D67" s="33">
        <v>15.27</v>
      </c>
    </row>
    <row r="68" spans="2:4" ht="18" customHeight="1">
      <c r="B68" s="78" t="s">
        <v>74</v>
      </c>
      <c r="C68" s="32" t="s">
        <v>3</v>
      </c>
      <c r="D68" s="33">
        <v>1.31</v>
      </c>
    </row>
    <row r="69" spans="2:4" ht="18" customHeight="1">
      <c r="B69" s="78" t="s">
        <v>75</v>
      </c>
      <c r="C69" s="32" t="s">
        <v>3</v>
      </c>
      <c r="D69" s="33">
        <v>42.36</v>
      </c>
    </row>
    <row r="70" spans="2:4" ht="18" customHeight="1">
      <c r="B70" s="78" t="s">
        <v>76</v>
      </c>
      <c r="C70" s="32" t="s">
        <v>3</v>
      </c>
      <c r="D70" s="33">
        <v>28.9</v>
      </c>
    </row>
    <row r="71" spans="2:4" ht="18" customHeight="1">
      <c r="B71" s="78" t="s">
        <v>77</v>
      </c>
      <c r="C71" s="32" t="s">
        <v>3</v>
      </c>
      <c r="D71" s="33">
        <v>1.1200000000000001</v>
      </c>
    </row>
    <row r="72" spans="2:4" ht="18" customHeight="1">
      <c r="B72" s="82" t="s">
        <v>78</v>
      </c>
      <c r="C72" s="32" t="s">
        <v>9</v>
      </c>
      <c r="D72" s="33">
        <v>1.02</v>
      </c>
    </row>
    <row r="73" spans="2:4" ht="18" customHeight="1">
      <c r="B73" s="82" t="s">
        <v>79</v>
      </c>
      <c r="C73" s="32" t="s">
        <v>9</v>
      </c>
      <c r="D73" s="33">
        <v>1.49</v>
      </c>
    </row>
    <row r="74" spans="2:4" ht="18" customHeight="1">
      <c r="B74" s="82" t="s">
        <v>80</v>
      </c>
      <c r="C74" s="32" t="s">
        <v>9</v>
      </c>
      <c r="D74" s="33">
        <v>0.56000000000000005</v>
      </c>
    </row>
    <row r="75" spans="2:4" ht="18" customHeight="1">
      <c r="B75" s="82" t="s">
        <v>81</v>
      </c>
      <c r="C75" s="32" t="s">
        <v>9</v>
      </c>
      <c r="D75" s="33">
        <v>0.48</v>
      </c>
    </row>
    <row r="76" spans="2:4" ht="18" customHeight="1">
      <c r="B76" s="82" t="s">
        <v>82</v>
      </c>
      <c r="C76" s="32" t="s">
        <v>9</v>
      </c>
      <c r="D76" s="33">
        <v>1.64</v>
      </c>
    </row>
    <row r="77" spans="2:4" ht="18" customHeight="1">
      <c r="B77" s="82" t="s">
        <v>83</v>
      </c>
      <c r="C77" s="32" t="s">
        <v>9</v>
      </c>
      <c r="D77" s="33">
        <v>0.89</v>
      </c>
    </row>
    <row r="78" spans="2:4" ht="18" customHeight="1">
      <c r="B78" s="82" t="s">
        <v>84</v>
      </c>
      <c r="C78" s="32" t="s">
        <v>9</v>
      </c>
      <c r="D78" s="33">
        <v>0.88</v>
      </c>
    </row>
    <row r="79" spans="2:4" ht="18" customHeight="1">
      <c r="B79" s="82" t="s">
        <v>85</v>
      </c>
      <c r="C79" s="32" t="s">
        <v>9</v>
      </c>
      <c r="D79" s="33">
        <v>1.1100000000000001</v>
      </c>
    </row>
    <row r="80" spans="2:4" ht="18" customHeight="1">
      <c r="B80" s="82" t="s">
        <v>86</v>
      </c>
      <c r="C80" s="32" t="s">
        <v>9</v>
      </c>
      <c r="D80" s="33">
        <v>0.71</v>
      </c>
    </row>
    <row r="81" spans="2:4" ht="18" customHeight="1">
      <c r="B81" s="82" t="s">
        <v>87</v>
      </c>
      <c r="C81" s="32" t="s">
        <v>9</v>
      </c>
      <c r="D81" s="33">
        <v>0.95</v>
      </c>
    </row>
    <row r="82" spans="2:4" ht="18" customHeight="1">
      <c r="B82" s="82" t="s">
        <v>88</v>
      </c>
      <c r="C82" s="32" t="s">
        <v>9</v>
      </c>
      <c r="D82" s="33">
        <v>0.24</v>
      </c>
    </row>
    <row r="83" spans="2:4" ht="18" customHeight="1">
      <c r="B83" s="82" t="s">
        <v>89</v>
      </c>
      <c r="C83" s="32" t="s">
        <v>9</v>
      </c>
      <c r="D83" s="33">
        <v>0.28999999999999998</v>
      </c>
    </row>
    <row r="84" spans="2:4" ht="18" customHeight="1">
      <c r="B84" s="82" t="s">
        <v>90</v>
      </c>
      <c r="C84" s="32" t="s">
        <v>9</v>
      </c>
      <c r="D84" s="33">
        <v>0.63</v>
      </c>
    </row>
    <row r="85" spans="2:4" ht="18" customHeight="1">
      <c r="B85" s="82" t="s">
        <v>91</v>
      </c>
      <c r="C85" s="32" t="s">
        <v>9</v>
      </c>
      <c r="D85" s="33">
        <v>0.58799999999999997</v>
      </c>
    </row>
    <row r="86" spans="2:4" ht="18" customHeight="1">
      <c r="B86" s="82" t="s">
        <v>92</v>
      </c>
      <c r="C86" s="32" t="s">
        <v>9</v>
      </c>
      <c r="D86" s="33">
        <v>0.7</v>
      </c>
    </row>
    <row r="87" spans="2:4" ht="18" customHeight="1">
      <c r="B87" s="82" t="s">
        <v>93</v>
      </c>
      <c r="C87" s="32" t="s">
        <v>9</v>
      </c>
      <c r="D87" s="33">
        <v>0.74</v>
      </c>
    </row>
    <row r="88" spans="2:4" ht="18" customHeight="1">
      <c r="B88" s="118" t="s">
        <v>94</v>
      </c>
      <c r="C88" s="32" t="s">
        <v>9</v>
      </c>
      <c r="D88" s="33">
        <v>0.5</v>
      </c>
    </row>
    <row r="89" spans="2:4" ht="18" customHeight="1">
      <c r="B89" s="118" t="s">
        <v>95</v>
      </c>
      <c r="C89" s="32" t="s">
        <v>9</v>
      </c>
      <c r="D89" s="33">
        <v>1.07</v>
      </c>
    </row>
    <row r="90" spans="2:4" ht="18" customHeight="1">
      <c r="B90" s="118" t="s">
        <v>96</v>
      </c>
      <c r="C90" s="32" t="s">
        <v>9</v>
      </c>
      <c r="D90" s="33">
        <v>0.92700000000000005</v>
      </c>
    </row>
    <row r="91" spans="2:4" ht="18" customHeight="1">
      <c r="B91" s="118" t="s">
        <v>97</v>
      </c>
      <c r="C91" s="32" t="s">
        <v>9</v>
      </c>
      <c r="D91" s="33">
        <v>0.35299999999999998</v>
      </c>
    </row>
    <row r="92" spans="2:4" ht="18" customHeight="1">
      <c r="B92" s="118" t="s">
        <v>98</v>
      </c>
      <c r="C92" s="32" t="s">
        <v>9</v>
      </c>
      <c r="D92" s="33">
        <v>1.23</v>
      </c>
    </row>
    <row r="93" spans="2:4" ht="18" customHeight="1">
      <c r="B93" s="118" t="s">
        <v>99</v>
      </c>
      <c r="C93" s="32" t="s">
        <v>9</v>
      </c>
      <c r="D93" s="33">
        <v>0.61</v>
      </c>
    </row>
    <row r="94" spans="2:4" ht="18" customHeight="1">
      <c r="B94" s="118" t="s">
        <v>529</v>
      </c>
      <c r="C94" s="32" t="s">
        <v>9</v>
      </c>
      <c r="D94" s="33">
        <v>0.93</v>
      </c>
    </row>
    <row r="95" spans="2:4" ht="18" customHeight="1">
      <c r="B95" s="118" t="s">
        <v>100</v>
      </c>
      <c r="C95" s="32" t="s">
        <v>9</v>
      </c>
      <c r="D95" s="33">
        <v>4.2300000000000004</v>
      </c>
    </row>
    <row r="96" spans="2:4" ht="18" customHeight="1">
      <c r="B96" s="118" t="s">
        <v>101</v>
      </c>
      <c r="C96" s="32" t="s">
        <v>9</v>
      </c>
      <c r="D96" s="33">
        <v>4.2300000000000004</v>
      </c>
    </row>
    <row r="97" spans="1:5" ht="18" customHeight="1">
      <c r="B97" s="118" t="s">
        <v>102</v>
      </c>
      <c r="C97" s="32" t="s">
        <v>9</v>
      </c>
      <c r="D97" s="33">
        <v>0.8</v>
      </c>
    </row>
    <row r="98" spans="1:5" ht="18" customHeight="1">
      <c r="B98" s="118" t="s">
        <v>103</v>
      </c>
      <c r="C98" s="32" t="s">
        <v>9</v>
      </c>
      <c r="D98" s="33">
        <v>0.8</v>
      </c>
    </row>
    <row r="99" spans="1:5" ht="18" customHeight="1">
      <c r="B99" s="118" t="s">
        <v>104</v>
      </c>
      <c r="C99" s="32" t="s">
        <v>9</v>
      </c>
      <c r="D99" s="33">
        <v>0.88</v>
      </c>
    </row>
    <row r="100" spans="1:5" ht="18" customHeight="1">
      <c r="B100" s="118" t="s">
        <v>105</v>
      </c>
      <c r="C100" s="32" t="s">
        <v>9</v>
      </c>
      <c r="D100" s="33">
        <v>0.82</v>
      </c>
    </row>
    <row r="101" spans="1:5" ht="18" customHeight="1">
      <c r="B101" s="117" t="s">
        <v>106</v>
      </c>
      <c r="C101" s="32" t="s">
        <v>9</v>
      </c>
      <c r="D101" s="33">
        <v>0.99</v>
      </c>
    </row>
    <row r="102" spans="1:5" ht="18" customHeight="1">
      <c r="B102" s="117" t="s">
        <v>107</v>
      </c>
      <c r="C102" s="32" t="s">
        <v>9</v>
      </c>
      <c r="D102" s="33">
        <v>0.99</v>
      </c>
    </row>
    <row r="103" spans="1:5" ht="18" customHeight="1">
      <c r="B103" s="117" t="s">
        <v>108</v>
      </c>
      <c r="C103" s="32" t="s">
        <v>9</v>
      </c>
      <c r="D103" s="33">
        <v>0.85</v>
      </c>
    </row>
    <row r="104" spans="1:5" ht="18" customHeight="1">
      <c r="A104" s="78"/>
      <c r="B104" s="117" t="s">
        <v>109</v>
      </c>
      <c r="C104" s="32" t="s">
        <v>9</v>
      </c>
      <c r="D104" s="44">
        <v>0.96</v>
      </c>
      <c r="E104" s="43">
        <v>1</v>
      </c>
    </row>
    <row r="105" spans="1:5" ht="18" customHeight="1">
      <c r="A105" s="78"/>
      <c r="B105" s="117" t="s">
        <v>110</v>
      </c>
      <c r="C105" s="32" t="s">
        <v>9</v>
      </c>
      <c r="D105" s="44">
        <v>1.06</v>
      </c>
      <c r="E105" s="43">
        <v>1</v>
      </c>
    </row>
    <row r="106" spans="1:5" ht="18" customHeight="1">
      <c r="B106" s="117" t="s">
        <v>111</v>
      </c>
      <c r="C106" s="32" t="s">
        <v>9</v>
      </c>
      <c r="D106" s="33">
        <v>0.34</v>
      </c>
    </row>
    <row r="107" spans="1:5" ht="18" customHeight="1">
      <c r="B107" s="117" t="s">
        <v>112</v>
      </c>
      <c r="C107" s="32" t="s">
        <v>9</v>
      </c>
      <c r="D107" s="33">
        <v>0.33</v>
      </c>
    </row>
    <row r="108" spans="1:5" ht="18" customHeight="1">
      <c r="B108" s="117" t="s">
        <v>113</v>
      </c>
      <c r="C108" s="32" t="s">
        <v>9</v>
      </c>
      <c r="D108" s="33">
        <v>0.27</v>
      </c>
    </row>
    <row r="109" spans="1:5" ht="18" customHeight="1">
      <c r="B109" s="117" t="s">
        <v>114</v>
      </c>
      <c r="C109" s="32" t="s">
        <v>9</v>
      </c>
      <c r="D109" s="33">
        <v>0.56000000000000005</v>
      </c>
    </row>
    <row r="110" spans="1:5" ht="18" customHeight="1">
      <c r="B110" s="117" t="s">
        <v>115</v>
      </c>
      <c r="C110" s="32" t="s">
        <v>9</v>
      </c>
      <c r="D110" s="33">
        <v>0.65</v>
      </c>
    </row>
    <row r="111" spans="1:5" ht="18" customHeight="1">
      <c r="B111" s="78" t="s">
        <v>116</v>
      </c>
      <c r="C111" s="32" t="s">
        <v>9</v>
      </c>
      <c r="D111" s="33">
        <v>0.78</v>
      </c>
    </row>
    <row r="112" spans="1:5" ht="18" customHeight="1">
      <c r="B112" s="78" t="s">
        <v>117</v>
      </c>
      <c r="C112" s="32" t="s">
        <v>9</v>
      </c>
      <c r="D112" s="33">
        <v>0.74</v>
      </c>
    </row>
    <row r="113" spans="2:4" ht="18" customHeight="1">
      <c r="B113" s="78" t="s">
        <v>118</v>
      </c>
      <c r="C113" s="32" t="s">
        <v>3</v>
      </c>
      <c r="D113" s="33">
        <v>5.0599999999999996</v>
      </c>
    </row>
    <row r="114" spans="2:4" ht="18" customHeight="1">
      <c r="B114" s="78" t="s">
        <v>119</v>
      </c>
      <c r="C114" s="32" t="s">
        <v>3</v>
      </c>
      <c r="D114" s="33">
        <v>13.23</v>
      </c>
    </row>
    <row r="115" spans="2:4" ht="18" customHeight="1">
      <c r="B115" s="78" t="s">
        <v>120</v>
      </c>
      <c r="C115" s="32" t="s">
        <v>3</v>
      </c>
      <c r="D115" s="33">
        <v>1.99</v>
      </c>
    </row>
    <row r="116" spans="2:4" ht="18" customHeight="1">
      <c r="B116" s="78" t="s">
        <v>455</v>
      </c>
      <c r="C116" s="32" t="s">
        <v>3</v>
      </c>
      <c r="D116" s="33">
        <v>1.25</v>
      </c>
    </row>
    <row r="117" spans="2:4" ht="18" customHeight="1">
      <c r="B117" s="78" t="s">
        <v>500</v>
      </c>
      <c r="C117" s="32" t="s">
        <v>7</v>
      </c>
      <c r="D117" s="33">
        <v>8.9499999999999993</v>
      </c>
    </row>
    <row r="118" spans="2:4" ht="18" customHeight="1">
      <c r="B118" s="78" t="s">
        <v>121</v>
      </c>
      <c r="C118" s="32" t="s">
        <v>7</v>
      </c>
      <c r="D118" s="33">
        <v>17.87</v>
      </c>
    </row>
    <row r="119" spans="2:4" ht="18" customHeight="1">
      <c r="B119" s="78" t="s">
        <v>122</v>
      </c>
      <c r="C119" s="32" t="s">
        <v>3</v>
      </c>
      <c r="D119" s="33">
        <v>12.9</v>
      </c>
    </row>
    <row r="120" spans="2:4" ht="18" customHeight="1">
      <c r="B120" s="78" t="s">
        <v>123</v>
      </c>
      <c r="C120" s="32" t="s">
        <v>3</v>
      </c>
      <c r="D120" s="33">
        <v>18.21</v>
      </c>
    </row>
    <row r="121" spans="2:4" ht="18" customHeight="1">
      <c r="B121" s="78" t="s">
        <v>124</v>
      </c>
      <c r="C121" s="32" t="s">
        <v>3</v>
      </c>
      <c r="D121" s="33">
        <v>12</v>
      </c>
    </row>
    <row r="122" spans="2:4" ht="18" customHeight="1">
      <c r="B122" s="78" t="s">
        <v>125</v>
      </c>
      <c r="C122" s="32" t="s">
        <v>3</v>
      </c>
      <c r="D122" s="33">
        <v>45.43</v>
      </c>
    </row>
    <row r="123" spans="2:4" ht="18" customHeight="1">
      <c r="B123" s="78" t="s">
        <v>126</v>
      </c>
      <c r="C123" s="32" t="s">
        <v>3</v>
      </c>
      <c r="D123" s="33">
        <v>9.4499999999999993</v>
      </c>
    </row>
    <row r="124" spans="2:4" ht="18" customHeight="1">
      <c r="B124" s="78" t="s">
        <v>127</v>
      </c>
      <c r="C124" s="32" t="s">
        <v>9</v>
      </c>
      <c r="D124" s="33">
        <v>4.0999999999999996</v>
      </c>
    </row>
    <row r="125" spans="2:4" ht="18" customHeight="1">
      <c r="B125" s="78" t="s">
        <v>128</v>
      </c>
      <c r="C125" s="32" t="s">
        <v>7</v>
      </c>
      <c r="D125" s="33">
        <v>44.35</v>
      </c>
    </row>
    <row r="126" spans="2:4" ht="18" customHeight="1">
      <c r="B126" s="78" t="s">
        <v>129</v>
      </c>
      <c r="C126" s="32" t="s">
        <v>3</v>
      </c>
      <c r="D126" s="33">
        <v>2.2999999999999998</v>
      </c>
    </row>
    <row r="127" spans="2:4" ht="18" customHeight="1">
      <c r="B127" s="78" t="s">
        <v>130</v>
      </c>
      <c r="C127" s="32" t="s">
        <v>3</v>
      </c>
      <c r="D127" s="33">
        <v>15.9</v>
      </c>
    </row>
    <row r="128" spans="2:4" ht="18" customHeight="1">
      <c r="B128" s="78" t="s">
        <v>131</v>
      </c>
      <c r="C128" s="32" t="s">
        <v>3</v>
      </c>
      <c r="D128" s="33">
        <v>19.13</v>
      </c>
    </row>
    <row r="129" spans="2:4" ht="18" customHeight="1">
      <c r="B129" s="78" t="s">
        <v>465</v>
      </c>
      <c r="C129" s="32" t="s">
        <v>3</v>
      </c>
      <c r="D129" s="33">
        <v>9.3500000000000014</v>
      </c>
    </row>
    <row r="130" spans="2:4" ht="18" customHeight="1">
      <c r="B130" s="78" t="s">
        <v>132</v>
      </c>
      <c r="C130" s="32" t="s">
        <v>3</v>
      </c>
      <c r="D130" s="33">
        <v>15.04</v>
      </c>
    </row>
    <row r="131" spans="2:4" ht="18" customHeight="1">
      <c r="B131" s="78" t="s">
        <v>133</v>
      </c>
      <c r="C131" s="32" t="s">
        <v>3</v>
      </c>
      <c r="D131" s="33">
        <v>31.9</v>
      </c>
    </row>
    <row r="132" spans="2:4" ht="18" customHeight="1">
      <c r="B132" s="78" t="s">
        <v>454</v>
      </c>
      <c r="C132" s="32" t="s">
        <v>3</v>
      </c>
      <c r="D132" s="33">
        <v>3.99</v>
      </c>
    </row>
    <row r="133" spans="2:4" ht="18" customHeight="1">
      <c r="B133" s="78" t="s">
        <v>134</v>
      </c>
      <c r="C133" s="32" t="s">
        <v>3</v>
      </c>
      <c r="D133" s="33">
        <v>1.45</v>
      </c>
    </row>
    <row r="134" spans="2:4" ht="18" customHeight="1">
      <c r="B134" s="78" t="s">
        <v>135</v>
      </c>
      <c r="C134" s="32" t="s">
        <v>7</v>
      </c>
      <c r="D134" s="33">
        <v>13.59</v>
      </c>
    </row>
    <row r="135" spans="2:4" ht="18" customHeight="1">
      <c r="B135" s="78" t="s">
        <v>136</v>
      </c>
      <c r="C135" s="32" t="s">
        <v>3</v>
      </c>
      <c r="D135" s="33">
        <v>11.2</v>
      </c>
    </row>
    <row r="136" spans="2:4" ht="18" customHeight="1">
      <c r="B136" s="78" t="s">
        <v>137</v>
      </c>
      <c r="C136" s="32" t="s">
        <v>9</v>
      </c>
      <c r="D136" s="33">
        <v>1.3</v>
      </c>
    </row>
    <row r="137" spans="2:4" ht="18" customHeight="1">
      <c r="B137" s="78" t="s">
        <v>138</v>
      </c>
      <c r="C137" s="32" t="s">
        <v>3</v>
      </c>
      <c r="D137" s="33">
        <v>10.4</v>
      </c>
    </row>
    <row r="138" spans="2:4" ht="18" customHeight="1">
      <c r="B138" s="78" t="s">
        <v>139</v>
      </c>
      <c r="C138" s="32" t="s">
        <v>3</v>
      </c>
      <c r="D138" s="33">
        <v>2.4900000000000002</v>
      </c>
    </row>
    <row r="139" spans="2:4" ht="18" customHeight="1">
      <c r="B139" s="78" t="s">
        <v>140</v>
      </c>
      <c r="C139" s="32" t="s">
        <v>3</v>
      </c>
      <c r="D139" s="33">
        <v>34.75</v>
      </c>
    </row>
    <row r="140" spans="2:4" ht="18" customHeight="1">
      <c r="B140" s="78" t="s">
        <v>141</v>
      </c>
      <c r="C140" s="32" t="s">
        <v>3</v>
      </c>
      <c r="D140" s="33">
        <v>5.97</v>
      </c>
    </row>
    <row r="141" spans="2:4" ht="18" customHeight="1">
      <c r="B141" s="78" t="s">
        <v>142</v>
      </c>
      <c r="C141" s="32" t="s">
        <v>3</v>
      </c>
      <c r="D141" s="33">
        <v>7.7</v>
      </c>
    </row>
    <row r="142" spans="2:4" ht="18" customHeight="1">
      <c r="B142" s="78" t="s">
        <v>143</v>
      </c>
      <c r="C142" s="32" t="s">
        <v>3</v>
      </c>
      <c r="D142" s="33">
        <v>46.23</v>
      </c>
    </row>
    <row r="143" spans="2:4" ht="18" customHeight="1">
      <c r="B143" s="78" t="s">
        <v>144</v>
      </c>
      <c r="C143" s="32" t="s">
        <v>7</v>
      </c>
      <c r="D143" s="33">
        <v>14.8</v>
      </c>
    </row>
    <row r="144" spans="2:4" ht="18" customHeight="1">
      <c r="B144" s="78" t="s">
        <v>145</v>
      </c>
      <c r="C144" s="32" t="s">
        <v>3</v>
      </c>
      <c r="D144" s="33">
        <v>9.2799999999999994</v>
      </c>
    </row>
    <row r="145" spans="2:4" ht="18" customHeight="1">
      <c r="B145" s="78" t="s">
        <v>146</v>
      </c>
      <c r="C145" s="32" t="s">
        <v>3</v>
      </c>
      <c r="D145" s="33">
        <v>2.4500000000000002</v>
      </c>
    </row>
    <row r="146" spans="2:4" ht="18" customHeight="1">
      <c r="B146" s="78" t="s">
        <v>147</v>
      </c>
      <c r="C146" s="32" t="s">
        <v>3</v>
      </c>
      <c r="D146" s="33">
        <v>9.9499999999999993</v>
      </c>
    </row>
    <row r="147" spans="2:4" ht="18" customHeight="1">
      <c r="B147" s="78" t="s">
        <v>148</v>
      </c>
      <c r="C147" s="32" t="s">
        <v>3</v>
      </c>
      <c r="D147" s="33">
        <v>68.77</v>
      </c>
    </row>
    <row r="148" spans="2:4" ht="18" customHeight="1">
      <c r="B148" s="78" t="s">
        <v>149</v>
      </c>
      <c r="C148" s="32" t="s">
        <v>3</v>
      </c>
      <c r="D148" s="33">
        <v>4.5999999999999996</v>
      </c>
    </row>
    <row r="149" spans="2:4" ht="18" customHeight="1">
      <c r="B149" s="78" t="s">
        <v>150</v>
      </c>
      <c r="C149" s="32" t="s">
        <v>3</v>
      </c>
      <c r="D149" s="33">
        <v>17.95</v>
      </c>
    </row>
    <row r="150" spans="2:4" ht="18" customHeight="1">
      <c r="B150" s="78" t="s">
        <v>151</v>
      </c>
      <c r="C150" s="32" t="s">
        <v>7</v>
      </c>
      <c r="D150" s="33">
        <v>9.5299999999999994</v>
      </c>
    </row>
    <row r="151" spans="2:4" ht="18" customHeight="1">
      <c r="B151" s="78" t="s">
        <v>152</v>
      </c>
      <c r="C151" s="32" t="s">
        <v>3</v>
      </c>
      <c r="D151" s="33">
        <v>14.24</v>
      </c>
    </row>
    <row r="152" spans="2:4" ht="18" customHeight="1">
      <c r="B152" s="78" t="s">
        <v>153</v>
      </c>
      <c r="C152" s="32" t="s">
        <v>7</v>
      </c>
      <c r="D152" s="33">
        <v>6.78</v>
      </c>
    </row>
    <row r="153" spans="2:4" ht="18" customHeight="1">
      <c r="B153" s="78" t="s">
        <v>154</v>
      </c>
      <c r="C153" s="32" t="s">
        <v>3</v>
      </c>
      <c r="D153" s="33">
        <v>14.09</v>
      </c>
    </row>
    <row r="154" spans="2:4" ht="18" customHeight="1">
      <c r="B154" s="78" t="s">
        <v>155</v>
      </c>
      <c r="C154" s="32" t="s">
        <v>3</v>
      </c>
      <c r="D154" s="33">
        <v>3.76</v>
      </c>
    </row>
    <row r="155" spans="2:4" ht="18" customHeight="1">
      <c r="B155" s="78" t="s">
        <v>156</v>
      </c>
      <c r="C155" s="32" t="s">
        <v>3</v>
      </c>
      <c r="D155" s="33">
        <v>15.5</v>
      </c>
    </row>
    <row r="156" spans="2:4" ht="18" customHeight="1">
      <c r="B156" s="78" t="s">
        <v>157</v>
      </c>
      <c r="C156" s="32" t="s">
        <v>7</v>
      </c>
      <c r="D156" s="33">
        <v>2.97</v>
      </c>
    </row>
    <row r="157" spans="2:4" ht="18" customHeight="1">
      <c r="B157" s="78" t="s">
        <v>158</v>
      </c>
      <c r="C157" s="32" t="s">
        <v>3</v>
      </c>
      <c r="D157" s="33">
        <v>5.54</v>
      </c>
    </row>
    <row r="158" spans="2:4" ht="18" customHeight="1">
      <c r="B158" s="78" t="s">
        <v>159</v>
      </c>
      <c r="C158" s="32" t="s">
        <v>3</v>
      </c>
      <c r="D158" s="33">
        <v>5.79</v>
      </c>
    </row>
    <row r="159" spans="2:4" ht="18" customHeight="1">
      <c r="B159" s="78" t="s">
        <v>160</v>
      </c>
      <c r="C159" s="32" t="s">
        <v>3</v>
      </c>
      <c r="D159" s="33">
        <v>4.3</v>
      </c>
    </row>
    <row r="160" spans="2:4" ht="18" customHeight="1">
      <c r="B160" s="78" t="s">
        <v>161</v>
      </c>
      <c r="C160" s="32" t="s">
        <v>3</v>
      </c>
      <c r="D160" s="33">
        <v>9.2799999999999994</v>
      </c>
    </row>
    <row r="161" spans="2:4" ht="18" customHeight="1">
      <c r="B161" s="78" t="s">
        <v>162</v>
      </c>
      <c r="C161" s="32" t="s">
        <v>3</v>
      </c>
      <c r="D161" s="33">
        <v>6.52</v>
      </c>
    </row>
    <row r="162" spans="2:4" ht="18" customHeight="1">
      <c r="B162" s="78" t="s">
        <v>163</v>
      </c>
      <c r="C162" s="32" t="s">
        <v>3</v>
      </c>
      <c r="D162" s="33">
        <v>66.45</v>
      </c>
    </row>
    <row r="163" spans="2:4" ht="18" customHeight="1">
      <c r="B163" s="78" t="s">
        <v>164</v>
      </c>
      <c r="C163" s="32" t="s">
        <v>3</v>
      </c>
      <c r="D163" s="33">
        <v>58.96</v>
      </c>
    </row>
    <row r="164" spans="2:4" ht="18" customHeight="1">
      <c r="B164" s="78" t="s">
        <v>165</v>
      </c>
      <c r="C164" s="32" t="s">
        <v>3</v>
      </c>
      <c r="D164" s="33">
        <v>1.97</v>
      </c>
    </row>
    <row r="165" spans="2:4" ht="18" customHeight="1">
      <c r="B165" s="78" t="s">
        <v>166</v>
      </c>
      <c r="C165" s="32" t="s">
        <v>3</v>
      </c>
      <c r="D165" s="33">
        <v>70.16</v>
      </c>
    </row>
    <row r="166" spans="2:4" ht="18" customHeight="1">
      <c r="B166" s="78" t="s">
        <v>528</v>
      </c>
      <c r="C166" s="32" t="s">
        <v>3</v>
      </c>
      <c r="D166" s="33">
        <v>1.01</v>
      </c>
    </row>
    <row r="167" spans="2:4" ht="18" customHeight="1">
      <c r="B167" s="78" t="s">
        <v>167</v>
      </c>
      <c r="C167" s="32" t="s">
        <v>3</v>
      </c>
      <c r="D167" s="33">
        <v>42.36</v>
      </c>
    </row>
    <row r="168" spans="2:4" ht="18" customHeight="1">
      <c r="B168" s="78" t="s">
        <v>168</v>
      </c>
      <c r="C168" s="32" t="s">
        <v>3</v>
      </c>
      <c r="D168" s="33">
        <v>4.8899999999999997</v>
      </c>
    </row>
    <row r="169" spans="2:4" ht="18" customHeight="1">
      <c r="B169" s="78" t="s">
        <v>169</v>
      </c>
      <c r="C169" s="32" t="s">
        <v>3</v>
      </c>
      <c r="D169" s="33">
        <v>15.9</v>
      </c>
    </row>
    <row r="170" spans="2:4" ht="18" customHeight="1">
      <c r="B170" s="78" t="s">
        <v>170</v>
      </c>
      <c r="C170" s="32" t="s">
        <v>7</v>
      </c>
      <c r="D170" s="33">
        <v>13.49</v>
      </c>
    </row>
    <row r="171" spans="2:4" ht="18" customHeight="1">
      <c r="B171" s="78" t="s">
        <v>171</v>
      </c>
      <c r="C171" s="32" t="s">
        <v>7</v>
      </c>
      <c r="D171" s="33">
        <v>1.45</v>
      </c>
    </row>
    <row r="172" spans="2:4" ht="18" customHeight="1">
      <c r="B172" s="78" t="s">
        <v>172</v>
      </c>
      <c r="C172" s="32" t="s">
        <v>3</v>
      </c>
      <c r="D172" s="33">
        <v>4.97</v>
      </c>
    </row>
    <row r="173" spans="2:4" ht="18" customHeight="1">
      <c r="B173" s="78" t="s">
        <v>173</v>
      </c>
      <c r="C173" s="32" t="s">
        <v>3</v>
      </c>
      <c r="D173" s="33">
        <v>14.35</v>
      </c>
    </row>
    <row r="174" spans="2:4" ht="18" customHeight="1">
      <c r="B174" s="78" t="s">
        <v>174</v>
      </c>
      <c r="C174" s="32" t="s">
        <v>7</v>
      </c>
      <c r="D174" s="33">
        <v>9.14</v>
      </c>
    </row>
    <row r="175" spans="2:4" ht="18" customHeight="1">
      <c r="B175" s="78" t="s">
        <v>175</v>
      </c>
      <c r="C175" s="32" t="s">
        <v>3</v>
      </c>
      <c r="D175" s="33">
        <v>13.88</v>
      </c>
    </row>
    <row r="176" spans="2:4" ht="18" customHeight="1">
      <c r="B176" s="78" t="s">
        <v>346</v>
      </c>
      <c r="C176" s="32" t="s">
        <v>3</v>
      </c>
      <c r="D176" s="33">
        <v>11.23</v>
      </c>
    </row>
    <row r="177" spans="2:4" ht="18" customHeight="1">
      <c r="B177" s="78" t="s">
        <v>176</v>
      </c>
      <c r="C177" s="32" t="s">
        <v>3</v>
      </c>
      <c r="D177" s="33">
        <v>16.29</v>
      </c>
    </row>
    <row r="178" spans="2:4" ht="18" customHeight="1">
      <c r="B178" s="78" t="s">
        <v>177</v>
      </c>
      <c r="C178" s="32" t="s">
        <v>3</v>
      </c>
      <c r="D178" s="33">
        <v>13.96</v>
      </c>
    </row>
    <row r="179" spans="2:4" ht="18" customHeight="1">
      <c r="B179" s="78" t="s">
        <v>178</v>
      </c>
      <c r="C179" s="32" t="s">
        <v>3</v>
      </c>
      <c r="D179" s="33">
        <v>10.53</v>
      </c>
    </row>
    <row r="180" spans="2:4" ht="18" customHeight="1">
      <c r="B180" s="78" t="s">
        <v>179</v>
      </c>
      <c r="C180" s="32" t="s">
        <v>9</v>
      </c>
      <c r="D180" s="33">
        <v>7.99</v>
      </c>
    </row>
    <row r="181" spans="2:4" ht="18" customHeight="1">
      <c r="B181" s="78" t="s">
        <v>180</v>
      </c>
      <c r="C181" s="32" t="s">
        <v>3</v>
      </c>
      <c r="D181" s="33">
        <v>17.77</v>
      </c>
    </row>
    <row r="182" spans="2:4" ht="18" customHeight="1">
      <c r="B182" s="78" t="s">
        <v>181</v>
      </c>
      <c r="C182" s="32" t="s">
        <v>3</v>
      </c>
      <c r="D182" s="33">
        <v>68.77</v>
      </c>
    </row>
    <row r="183" spans="2:4" ht="18" customHeight="1">
      <c r="B183" s="78" t="s">
        <v>182</v>
      </c>
      <c r="C183" s="32" t="s">
        <v>3</v>
      </c>
      <c r="D183" s="33">
        <v>86.02</v>
      </c>
    </row>
    <row r="184" spans="2:4" ht="18" customHeight="1">
      <c r="B184" s="78" t="s">
        <v>354</v>
      </c>
      <c r="C184" s="32" t="s">
        <v>3</v>
      </c>
      <c r="D184" s="33">
        <v>7.96</v>
      </c>
    </row>
    <row r="185" spans="2:4" ht="18" customHeight="1">
      <c r="B185" s="78" t="s">
        <v>183</v>
      </c>
      <c r="C185" s="32" t="s">
        <v>7</v>
      </c>
      <c r="D185" s="33">
        <v>21.04</v>
      </c>
    </row>
    <row r="186" spans="2:4" ht="18" customHeight="1">
      <c r="B186" s="78" t="s">
        <v>184</v>
      </c>
      <c r="C186" s="32" t="s">
        <v>3</v>
      </c>
      <c r="D186" s="33">
        <v>14.62</v>
      </c>
    </row>
    <row r="187" spans="2:4" ht="18" customHeight="1">
      <c r="B187" s="78" t="s">
        <v>185</v>
      </c>
      <c r="C187" s="32" t="s">
        <v>3</v>
      </c>
      <c r="D187" s="33">
        <v>15.96</v>
      </c>
    </row>
    <row r="188" spans="2:4" ht="18" customHeight="1">
      <c r="B188" s="78" t="s">
        <v>186</v>
      </c>
      <c r="C188" s="32" t="s">
        <v>3</v>
      </c>
      <c r="D188" s="33">
        <v>9.33</v>
      </c>
    </row>
    <row r="189" spans="2:4" ht="18" customHeight="1">
      <c r="B189" s="78" t="s">
        <v>187</v>
      </c>
      <c r="C189" s="32" t="s">
        <v>3</v>
      </c>
      <c r="D189" s="33">
        <v>23.4</v>
      </c>
    </row>
    <row r="190" spans="2:4" ht="18" customHeight="1">
      <c r="B190" s="78" t="s">
        <v>188</v>
      </c>
      <c r="C190" s="32" t="s">
        <v>3</v>
      </c>
      <c r="D190" s="33">
        <v>10.17</v>
      </c>
    </row>
    <row r="191" spans="2:4" ht="18" customHeight="1">
      <c r="B191" s="78" t="s">
        <v>189</v>
      </c>
      <c r="C191" s="32" t="s">
        <v>9</v>
      </c>
      <c r="D191" s="33">
        <v>3.49</v>
      </c>
    </row>
    <row r="192" spans="2:4" ht="18" customHeight="1">
      <c r="B192" s="78" t="s">
        <v>355</v>
      </c>
      <c r="C192" s="32" t="s">
        <v>3</v>
      </c>
      <c r="D192" s="33">
        <v>19.010000000000002</v>
      </c>
    </row>
    <row r="193" spans="2:4" ht="18" customHeight="1">
      <c r="B193" s="78" t="s">
        <v>190</v>
      </c>
      <c r="C193" s="32" t="s">
        <v>7</v>
      </c>
      <c r="D193" s="33">
        <v>12.93</v>
      </c>
    </row>
    <row r="194" spans="2:4" ht="18" customHeight="1">
      <c r="B194" s="78" t="s">
        <v>191</v>
      </c>
      <c r="C194" s="32" t="s">
        <v>9</v>
      </c>
      <c r="D194" s="33">
        <v>3</v>
      </c>
    </row>
    <row r="195" spans="2:4" ht="18" customHeight="1">
      <c r="B195" s="78" t="s">
        <v>192</v>
      </c>
      <c r="C195" s="32" t="s">
        <v>3</v>
      </c>
      <c r="D195" s="33">
        <v>18.78</v>
      </c>
    </row>
    <row r="196" spans="2:4" ht="18" customHeight="1">
      <c r="B196" s="78" t="s">
        <v>193</v>
      </c>
      <c r="C196" s="32" t="s">
        <v>3</v>
      </c>
      <c r="D196" s="33">
        <v>27.35</v>
      </c>
    </row>
    <row r="197" spans="2:4" ht="18" customHeight="1">
      <c r="B197" s="78" t="s">
        <v>194</v>
      </c>
      <c r="C197" s="32" t="s">
        <v>3</v>
      </c>
      <c r="D197" s="33">
        <v>15.56</v>
      </c>
    </row>
    <row r="198" spans="2:4" ht="18" customHeight="1">
      <c r="B198" s="78" t="s">
        <v>195</v>
      </c>
      <c r="C198" s="32" t="s">
        <v>3</v>
      </c>
      <c r="D198" s="33">
        <v>17.27</v>
      </c>
    </row>
    <row r="199" spans="2:4" ht="18" customHeight="1">
      <c r="B199" s="78" t="s">
        <v>196</v>
      </c>
      <c r="C199" s="32" t="s">
        <v>3</v>
      </c>
      <c r="D199" s="33">
        <v>16.04</v>
      </c>
    </row>
    <row r="200" spans="2:4" ht="18" customHeight="1">
      <c r="B200" s="78" t="s">
        <v>197</v>
      </c>
      <c r="C200" s="32" t="s">
        <v>3</v>
      </c>
      <c r="D200" s="33">
        <v>2.46</v>
      </c>
    </row>
    <row r="201" spans="2:4" ht="18" customHeight="1">
      <c r="B201" s="78" t="s">
        <v>198</v>
      </c>
      <c r="C201" s="32" t="s">
        <v>3</v>
      </c>
      <c r="D201" s="33">
        <v>14.92</v>
      </c>
    </row>
    <row r="202" spans="2:4" ht="18" customHeight="1">
      <c r="B202" s="78" t="s">
        <v>199</v>
      </c>
      <c r="C202" s="32" t="s">
        <v>3</v>
      </c>
      <c r="D202" s="33">
        <v>88.83</v>
      </c>
    </row>
    <row r="203" spans="2:4" ht="18" customHeight="1">
      <c r="B203" s="78" t="s">
        <v>200</v>
      </c>
      <c r="C203" s="32" t="s">
        <v>3</v>
      </c>
      <c r="D203" s="33">
        <v>18.690000000000001</v>
      </c>
    </row>
    <row r="204" spans="2:4" ht="18" customHeight="1">
      <c r="B204" s="78" t="s">
        <v>201</v>
      </c>
      <c r="C204" s="32" t="s">
        <v>3</v>
      </c>
      <c r="D204" s="33">
        <v>19.27</v>
      </c>
    </row>
    <row r="205" spans="2:4" ht="18" customHeight="1">
      <c r="B205" s="78" t="s">
        <v>379</v>
      </c>
      <c r="C205" s="32" t="s">
        <v>3</v>
      </c>
      <c r="D205" s="33">
        <v>7.68</v>
      </c>
    </row>
    <row r="206" spans="2:4" ht="18" customHeight="1">
      <c r="B206" s="78" t="s">
        <v>380</v>
      </c>
      <c r="C206" s="32" t="s">
        <v>3</v>
      </c>
      <c r="D206" s="33">
        <v>22.56</v>
      </c>
    </row>
    <row r="207" spans="2:4" ht="18" customHeight="1">
      <c r="B207" s="78" t="s">
        <v>22</v>
      </c>
      <c r="C207" s="32" t="s">
        <v>3</v>
      </c>
      <c r="D207" s="33">
        <v>25</v>
      </c>
    </row>
    <row r="208" spans="2:4" ht="18" customHeight="1">
      <c r="B208" s="78" t="s">
        <v>202</v>
      </c>
      <c r="C208" s="32" t="s">
        <v>3</v>
      </c>
      <c r="D208" s="33">
        <v>16.45</v>
      </c>
    </row>
    <row r="209" spans="2:7" ht="18" customHeight="1">
      <c r="B209" s="78" t="s">
        <v>203</v>
      </c>
      <c r="C209" s="32" t="s">
        <v>3</v>
      </c>
      <c r="D209" s="33">
        <v>6.45</v>
      </c>
    </row>
    <row r="210" spans="2:7" ht="18" customHeight="1">
      <c r="B210" s="78" t="s">
        <v>204</v>
      </c>
      <c r="C210" s="32" t="s">
        <v>3</v>
      </c>
      <c r="D210" s="33">
        <v>35.975000000000001</v>
      </c>
    </row>
    <row r="211" spans="2:7" ht="18" customHeight="1">
      <c r="B211" s="78" t="s">
        <v>205</v>
      </c>
      <c r="C211" s="32" t="s">
        <v>3</v>
      </c>
      <c r="D211" s="33">
        <v>9.6300000000000008</v>
      </c>
    </row>
    <row r="212" spans="2:7" ht="18" customHeight="1">
      <c r="B212" s="78" t="s">
        <v>206</v>
      </c>
      <c r="C212" s="32" t="s">
        <v>7</v>
      </c>
      <c r="D212" s="33">
        <v>4.0599999999999996</v>
      </c>
    </row>
    <row r="213" spans="2:7" ht="18" customHeight="1">
      <c r="B213" s="78" t="s">
        <v>207</v>
      </c>
      <c r="C213" s="32" t="s">
        <v>3</v>
      </c>
      <c r="D213" s="33">
        <v>59.8</v>
      </c>
    </row>
    <row r="214" spans="2:7" ht="18" customHeight="1">
      <c r="B214" s="78" t="s">
        <v>246</v>
      </c>
      <c r="C214" s="43" t="s">
        <v>7</v>
      </c>
      <c r="D214" s="44">
        <v>15</v>
      </c>
    </row>
    <row r="215" spans="2:7" ht="18" customHeight="1">
      <c r="B215" s="78" t="s">
        <v>208</v>
      </c>
      <c r="C215" s="32" t="s">
        <v>3</v>
      </c>
      <c r="D215" s="33">
        <v>3</v>
      </c>
      <c r="E215" s="43"/>
      <c r="F215" s="43"/>
    </row>
    <row r="216" spans="2:7" ht="18" customHeight="1">
      <c r="B216" s="78" t="s">
        <v>245</v>
      </c>
      <c r="C216" s="32" t="s">
        <v>9</v>
      </c>
      <c r="D216" s="33">
        <v>0.56000000000000005</v>
      </c>
      <c r="G216" s="44"/>
    </row>
    <row r="217" spans="2:7" ht="18" customHeight="1">
      <c r="B217" s="78" t="s">
        <v>209</v>
      </c>
      <c r="C217" s="43" t="s">
        <v>3</v>
      </c>
      <c r="D217" s="44">
        <v>9.98</v>
      </c>
      <c r="G217" s="44"/>
    </row>
    <row r="218" spans="2:7" ht="18" customHeight="1">
      <c r="B218" s="78" t="s">
        <v>210</v>
      </c>
      <c r="C218" s="43" t="s">
        <v>3</v>
      </c>
      <c r="D218" s="44">
        <v>11.09</v>
      </c>
      <c r="E218" s="43"/>
      <c r="F218" s="43"/>
      <c r="G218" s="44"/>
    </row>
    <row r="219" spans="2:7" ht="18" customHeight="1">
      <c r="B219" s="78" t="s">
        <v>211</v>
      </c>
      <c r="C219" s="43" t="s">
        <v>7</v>
      </c>
      <c r="D219" s="44">
        <v>30.56</v>
      </c>
      <c r="E219" s="43"/>
      <c r="F219" s="43"/>
      <c r="G219" s="44"/>
    </row>
    <row r="220" spans="2:7" ht="18" customHeight="1">
      <c r="B220" s="78" t="s">
        <v>212</v>
      </c>
      <c r="C220" s="43" t="s">
        <v>7</v>
      </c>
      <c r="D220" s="44">
        <v>12</v>
      </c>
      <c r="E220" s="43"/>
      <c r="F220" s="43"/>
      <c r="G220" s="44"/>
    </row>
    <row r="221" spans="2:7" ht="18" customHeight="1">
      <c r="B221" s="78" t="s">
        <v>259</v>
      </c>
      <c r="C221" s="43" t="s">
        <v>213</v>
      </c>
      <c r="D221" s="44">
        <v>25</v>
      </c>
      <c r="E221" s="43"/>
      <c r="F221" s="43"/>
    </row>
    <row r="222" spans="2:7" ht="18" customHeight="1">
      <c r="B222" s="78" t="s">
        <v>214</v>
      </c>
      <c r="C222" s="43" t="s">
        <v>3</v>
      </c>
      <c r="D222" s="44">
        <v>8.1300000000000008</v>
      </c>
      <c r="E222" s="43"/>
      <c r="F222" s="43"/>
    </row>
    <row r="223" spans="2:7" ht="18" customHeight="1">
      <c r="B223" s="78" t="s">
        <v>215</v>
      </c>
      <c r="C223" s="43" t="s">
        <v>7</v>
      </c>
      <c r="D223" s="44">
        <v>24.83</v>
      </c>
      <c r="E223" s="43"/>
      <c r="F223" s="43"/>
    </row>
    <row r="224" spans="2:7" ht="18" customHeight="1">
      <c r="B224" s="78" t="s">
        <v>149</v>
      </c>
      <c r="C224" s="43" t="str">
        <f>VLOOKUP(B224,'&gt;&gt; INGREDIËNTENPRIJS'!$B$3:$D$246,2,0)</f>
        <v>kg</v>
      </c>
      <c r="D224" s="44">
        <f>VLOOKUP(B224,'&gt;&gt; INGREDIËNTENPRIJS'!$B$3:$D$246,3,0)</f>
        <v>4.5999999999999996</v>
      </c>
      <c r="E224" s="43"/>
      <c r="F224" s="43"/>
    </row>
    <row r="225" spans="2:6" ht="18" customHeight="1">
      <c r="B225" s="78" t="s">
        <v>216</v>
      </c>
      <c r="C225" s="43" t="s">
        <v>3</v>
      </c>
      <c r="D225" s="44">
        <v>29.98</v>
      </c>
      <c r="E225" s="43"/>
    </row>
    <row r="226" spans="2:6" ht="18" customHeight="1">
      <c r="B226" s="78" t="s">
        <v>217</v>
      </c>
      <c r="C226" s="43" t="s">
        <v>3</v>
      </c>
      <c r="D226" s="54">
        <v>2.27</v>
      </c>
      <c r="E226" s="43"/>
      <c r="F226" s="43"/>
    </row>
    <row r="227" spans="2:6" ht="18" customHeight="1">
      <c r="B227" s="78" t="s">
        <v>273</v>
      </c>
      <c r="C227" s="43" t="s">
        <v>3</v>
      </c>
      <c r="D227" s="54">
        <v>15</v>
      </c>
      <c r="E227" s="43"/>
      <c r="F227" s="43"/>
    </row>
    <row r="228" spans="2:6" ht="18" customHeight="1">
      <c r="B228" s="78" t="s">
        <v>218</v>
      </c>
      <c r="C228" s="43" t="s">
        <v>3</v>
      </c>
      <c r="D228" s="54">
        <v>17.2</v>
      </c>
      <c r="E228" s="43"/>
      <c r="F228" s="43"/>
    </row>
    <row r="229" spans="2:6" ht="18" customHeight="1">
      <c r="B229" s="78" t="s">
        <v>219</v>
      </c>
      <c r="C229" s="43" t="s">
        <v>3</v>
      </c>
      <c r="D229" s="54">
        <v>10.45</v>
      </c>
      <c r="E229" s="43"/>
      <c r="F229" s="43"/>
    </row>
    <row r="230" spans="2:6" ht="18" customHeight="1">
      <c r="B230" s="78" t="s">
        <v>220</v>
      </c>
      <c r="C230" s="43" t="s">
        <v>3</v>
      </c>
      <c r="D230" s="44">
        <v>17.93</v>
      </c>
      <c r="E230" s="43"/>
      <c r="F230" s="43"/>
    </row>
    <row r="231" spans="2:6" ht="18" customHeight="1">
      <c r="B231" s="78" t="s">
        <v>221</v>
      </c>
      <c r="C231" s="43" t="s">
        <v>3</v>
      </c>
      <c r="D231" s="44">
        <v>24.88</v>
      </c>
      <c r="E231" s="43"/>
      <c r="F231" s="43"/>
    </row>
    <row r="232" spans="2:6" ht="18" customHeight="1">
      <c r="B232" s="78" t="s">
        <v>222</v>
      </c>
      <c r="C232" s="43" t="s">
        <v>3</v>
      </c>
      <c r="D232" s="44">
        <v>8.1300000000000008</v>
      </c>
      <c r="E232" s="43"/>
      <c r="F232" s="43"/>
    </row>
    <row r="233" spans="2:6" ht="18" customHeight="1">
      <c r="B233" s="78" t="s">
        <v>223</v>
      </c>
      <c r="C233" s="43" t="s">
        <v>3</v>
      </c>
      <c r="D233" s="44">
        <v>9</v>
      </c>
      <c r="E233" s="43"/>
      <c r="F233" s="43"/>
    </row>
    <row r="234" spans="2:6" ht="18" customHeight="1">
      <c r="B234" s="34"/>
      <c r="C234" s="32"/>
      <c r="D234" s="33"/>
      <c r="E234" s="43"/>
      <c r="F234" s="43"/>
    </row>
    <row r="235" spans="2:6" ht="18" customHeight="1">
      <c r="B235" s="34"/>
      <c r="C235" s="32"/>
      <c r="D235" s="33"/>
    </row>
    <row r="236" spans="2:6" ht="18" customHeight="1">
      <c r="B236" s="34"/>
      <c r="C236" s="32"/>
      <c r="D236" s="33"/>
    </row>
    <row r="237" spans="2:6" ht="18" customHeight="1">
      <c r="B237" s="34"/>
      <c r="C237" s="32"/>
      <c r="D237" s="33"/>
    </row>
    <row r="238" spans="2:6" ht="18" customHeight="1">
      <c r="B238" s="34"/>
      <c r="C238" s="32"/>
      <c r="D238" s="33"/>
    </row>
    <row r="239" spans="2:6" ht="18" customHeight="1">
      <c r="C239" s="32"/>
      <c r="D239" s="33"/>
    </row>
    <row r="240" spans="2:6" ht="18" customHeight="1">
      <c r="B240" s="34"/>
      <c r="C240" s="32"/>
      <c r="D240" s="33"/>
    </row>
    <row r="241" spans="2:4" ht="18" customHeight="1">
      <c r="B241" s="34"/>
      <c r="C241" s="32"/>
      <c r="D241" s="33"/>
    </row>
    <row r="242" spans="2:4" ht="18" customHeight="1">
      <c r="B242" s="34"/>
      <c r="C242" s="32"/>
      <c r="D242" s="33"/>
    </row>
    <row r="243" spans="2:4" ht="18" customHeight="1">
      <c r="B243" s="34"/>
      <c r="C243" s="32"/>
      <c r="D243" s="33"/>
    </row>
    <row r="244" spans="2:4" ht="18" customHeight="1">
      <c r="B244" s="34"/>
      <c r="C244" s="32"/>
      <c r="D244" s="33"/>
    </row>
    <row r="245" spans="2:4" ht="18" customHeight="1">
      <c r="B245" s="34"/>
      <c r="C245" s="32"/>
      <c r="D245" s="33"/>
    </row>
    <row r="246" spans="2:4" ht="18" customHeight="1">
      <c r="B246" s="34"/>
      <c r="C246" s="32"/>
      <c r="D246" s="33"/>
    </row>
  </sheetData>
  <dataValidations count="1">
    <dataValidation type="list" allowBlank="1" showInputMessage="1" showErrorMessage="1" sqref="C65533:C65782 IY65532:IY65781 WVK983036:WVK983285 WLO983036:WLO983285 WBS983036:WBS983285 VRW983036:VRW983285 VIA983036:VIA983285 UYE983036:UYE983285 UOI983036:UOI983285 UEM983036:UEM983285 TUQ983036:TUQ983285 TKU983036:TKU983285 TAY983036:TAY983285 SRC983036:SRC983285 SHG983036:SHG983285 RXK983036:RXK983285 RNO983036:RNO983285 RDS983036:RDS983285 QTW983036:QTW983285 QKA983036:QKA983285 QAE983036:QAE983285 PQI983036:PQI983285 PGM983036:PGM983285 OWQ983036:OWQ983285 OMU983036:OMU983285 OCY983036:OCY983285 NTC983036:NTC983285 NJG983036:NJG983285 MZK983036:MZK983285 MPO983036:MPO983285 MFS983036:MFS983285 LVW983036:LVW983285 LMA983036:LMA983285 LCE983036:LCE983285 KSI983036:KSI983285 KIM983036:KIM983285 JYQ983036:JYQ983285 JOU983036:JOU983285 JEY983036:JEY983285 IVC983036:IVC983285 ILG983036:ILG983285 IBK983036:IBK983285 HRO983036:HRO983285 HHS983036:HHS983285 GXW983036:GXW983285 GOA983036:GOA983285 GEE983036:GEE983285 FUI983036:FUI983285 FKM983036:FKM983285 FAQ983036:FAQ983285 EQU983036:EQU983285 EGY983036:EGY983285 DXC983036:DXC983285 DNG983036:DNG983285 DDK983036:DDK983285 CTO983036:CTO983285 CJS983036:CJS983285 BZW983036:BZW983285 BQA983036:BQA983285 BGE983036:BGE983285 AWI983036:AWI983285 AMM983036:AMM983285 ACQ983036:ACQ983285 SU983036:SU983285 IY983036:IY983285 C983037:C983286 WVK917500:WVK917749 WLO917500:WLO917749 WBS917500:WBS917749 VRW917500:VRW917749 VIA917500:VIA917749 UYE917500:UYE917749 UOI917500:UOI917749 UEM917500:UEM917749 TUQ917500:TUQ917749 TKU917500:TKU917749 TAY917500:TAY917749 SRC917500:SRC917749 SHG917500:SHG917749 RXK917500:RXK917749 RNO917500:RNO917749 RDS917500:RDS917749 QTW917500:QTW917749 QKA917500:QKA917749 QAE917500:QAE917749 PQI917500:PQI917749 PGM917500:PGM917749 OWQ917500:OWQ917749 OMU917500:OMU917749 OCY917500:OCY917749 NTC917500:NTC917749 NJG917500:NJG917749 MZK917500:MZK917749 MPO917500:MPO917749 MFS917500:MFS917749 LVW917500:LVW917749 LMA917500:LMA917749 LCE917500:LCE917749 KSI917500:KSI917749 KIM917500:KIM917749 JYQ917500:JYQ917749 JOU917500:JOU917749 JEY917500:JEY917749 IVC917500:IVC917749 ILG917500:ILG917749 IBK917500:IBK917749 HRO917500:HRO917749 HHS917500:HHS917749 GXW917500:GXW917749 GOA917500:GOA917749 GEE917500:GEE917749 FUI917500:FUI917749 FKM917500:FKM917749 FAQ917500:FAQ917749 EQU917500:EQU917749 EGY917500:EGY917749 DXC917500:DXC917749 DNG917500:DNG917749 DDK917500:DDK917749 CTO917500:CTO917749 CJS917500:CJS917749 BZW917500:BZW917749 BQA917500:BQA917749 BGE917500:BGE917749 AWI917500:AWI917749 AMM917500:AMM917749 ACQ917500:ACQ917749 SU917500:SU917749 IY917500:IY917749 C917501:C917750 WVK851964:WVK852213 WLO851964:WLO852213 WBS851964:WBS852213 VRW851964:VRW852213 VIA851964:VIA852213 UYE851964:UYE852213 UOI851964:UOI852213 UEM851964:UEM852213 TUQ851964:TUQ852213 TKU851964:TKU852213 TAY851964:TAY852213 SRC851964:SRC852213 SHG851964:SHG852213 RXK851964:RXK852213 RNO851964:RNO852213 RDS851964:RDS852213 QTW851964:QTW852213 QKA851964:QKA852213 QAE851964:QAE852213 PQI851964:PQI852213 PGM851964:PGM852213 OWQ851964:OWQ852213 OMU851964:OMU852213 OCY851964:OCY852213 NTC851964:NTC852213 NJG851964:NJG852213 MZK851964:MZK852213 MPO851964:MPO852213 MFS851964:MFS852213 LVW851964:LVW852213 LMA851964:LMA852213 LCE851964:LCE852213 KSI851964:KSI852213 KIM851964:KIM852213 JYQ851964:JYQ852213 JOU851964:JOU852213 JEY851964:JEY852213 IVC851964:IVC852213 ILG851964:ILG852213 IBK851964:IBK852213 HRO851964:HRO852213 HHS851964:HHS852213 GXW851964:GXW852213 GOA851964:GOA852213 GEE851964:GEE852213 FUI851964:FUI852213 FKM851964:FKM852213 FAQ851964:FAQ852213 EQU851964:EQU852213 EGY851964:EGY852213 DXC851964:DXC852213 DNG851964:DNG852213 DDK851964:DDK852213 CTO851964:CTO852213 CJS851964:CJS852213 BZW851964:BZW852213 BQA851964:BQA852213 BGE851964:BGE852213 AWI851964:AWI852213 AMM851964:AMM852213 ACQ851964:ACQ852213 SU851964:SU852213 IY851964:IY852213 C851965:C852214 WVK786428:WVK786677 WLO786428:WLO786677 WBS786428:WBS786677 VRW786428:VRW786677 VIA786428:VIA786677 UYE786428:UYE786677 UOI786428:UOI786677 UEM786428:UEM786677 TUQ786428:TUQ786677 TKU786428:TKU786677 TAY786428:TAY786677 SRC786428:SRC786677 SHG786428:SHG786677 RXK786428:RXK786677 RNO786428:RNO786677 RDS786428:RDS786677 QTW786428:QTW786677 QKA786428:QKA786677 QAE786428:QAE786677 PQI786428:PQI786677 PGM786428:PGM786677 OWQ786428:OWQ786677 OMU786428:OMU786677 OCY786428:OCY786677 NTC786428:NTC786677 NJG786428:NJG786677 MZK786428:MZK786677 MPO786428:MPO786677 MFS786428:MFS786677 LVW786428:LVW786677 LMA786428:LMA786677 LCE786428:LCE786677 KSI786428:KSI786677 KIM786428:KIM786677 JYQ786428:JYQ786677 JOU786428:JOU786677 JEY786428:JEY786677 IVC786428:IVC786677 ILG786428:ILG786677 IBK786428:IBK786677 HRO786428:HRO786677 HHS786428:HHS786677 GXW786428:GXW786677 GOA786428:GOA786677 GEE786428:GEE786677 FUI786428:FUI786677 FKM786428:FKM786677 FAQ786428:FAQ786677 EQU786428:EQU786677 EGY786428:EGY786677 DXC786428:DXC786677 DNG786428:DNG786677 DDK786428:DDK786677 CTO786428:CTO786677 CJS786428:CJS786677 BZW786428:BZW786677 BQA786428:BQA786677 BGE786428:BGE786677 AWI786428:AWI786677 AMM786428:AMM786677 ACQ786428:ACQ786677 SU786428:SU786677 IY786428:IY786677 C786429:C786678 WVK720892:WVK721141 WLO720892:WLO721141 WBS720892:WBS721141 VRW720892:VRW721141 VIA720892:VIA721141 UYE720892:UYE721141 UOI720892:UOI721141 UEM720892:UEM721141 TUQ720892:TUQ721141 TKU720892:TKU721141 TAY720892:TAY721141 SRC720892:SRC721141 SHG720892:SHG721141 RXK720892:RXK721141 RNO720892:RNO721141 RDS720892:RDS721141 QTW720892:QTW721141 QKA720892:QKA721141 QAE720892:QAE721141 PQI720892:PQI721141 PGM720892:PGM721141 OWQ720892:OWQ721141 OMU720892:OMU721141 OCY720892:OCY721141 NTC720892:NTC721141 NJG720892:NJG721141 MZK720892:MZK721141 MPO720892:MPO721141 MFS720892:MFS721141 LVW720892:LVW721141 LMA720892:LMA721141 LCE720892:LCE721141 KSI720892:KSI721141 KIM720892:KIM721141 JYQ720892:JYQ721141 JOU720892:JOU721141 JEY720892:JEY721141 IVC720892:IVC721141 ILG720892:ILG721141 IBK720892:IBK721141 HRO720892:HRO721141 HHS720892:HHS721141 GXW720892:GXW721141 GOA720892:GOA721141 GEE720892:GEE721141 FUI720892:FUI721141 FKM720892:FKM721141 FAQ720892:FAQ721141 EQU720892:EQU721141 EGY720892:EGY721141 DXC720892:DXC721141 DNG720892:DNG721141 DDK720892:DDK721141 CTO720892:CTO721141 CJS720892:CJS721141 BZW720892:BZW721141 BQA720892:BQA721141 BGE720892:BGE721141 AWI720892:AWI721141 AMM720892:AMM721141 ACQ720892:ACQ721141 SU720892:SU721141 IY720892:IY721141 C720893:C721142 WVK655356:WVK655605 WLO655356:WLO655605 WBS655356:WBS655605 VRW655356:VRW655605 VIA655356:VIA655605 UYE655356:UYE655605 UOI655356:UOI655605 UEM655356:UEM655605 TUQ655356:TUQ655605 TKU655356:TKU655605 TAY655356:TAY655605 SRC655356:SRC655605 SHG655356:SHG655605 RXK655356:RXK655605 RNO655356:RNO655605 RDS655356:RDS655605 QTW655356:QTW655605 QKA655356:QKA655605 QAE655356:QAE655605 PQI655356:PQI655605 PGM655356:PGM655605 OWQ655356:OWQ655605 OMU655356:OMU655605 OCY655356:OCY655605 NTC655356:NTC655605 NJG655356:NJG655605 MZK655356:MZK655605 MPO655356:MPO655605 MFS655356:MFS655605 LVW655356:LVW655605 LMA655356:LMA655605 LCE655356:LCE655605 KSI655356:KSI655605 KIM655356:KIM655605 JYQ655356:JYQ655605 JOU655356:JOU655605 JEY655356:JEY655605 IVC655356:IVC655605 ILG655356:ILG655605 IBK655356:IBK655605 HRO655356:HRO655605 HHS655356:HHS655605 GXW655356:GXW655605 GOA655356:GOA655605 GEE655356:GEE655605 FUI655356:FUI655605 FKM655356:FKM655605 FAQ655356:FAQ655605 EQU655356:EQU655605 EGY655356:EGY655605 DXC655356:DXC655605 DNG655356:DNG655605 DDK655356:DDK655605 CTO655356:CTO655605 CJS655356:CJS655605 BZW655356:BZW655605 BQA655356:BQA655605 BGE655356:BGE655605 AWI655356:AWI655605 AMM655356:AMM655605 ACQ655356:ACQ655605 SU655356:SU655605 IY655356:IY655605 C655357:C655606 WVK589820:WVK590069 WLO589820:WLO590069 WBS589820:WBS590069 VRW589820:VRW590069 VIA589820:VIA590069 UYE589820:UYE590069 UOI589820:UOI590069 UEM589820:UEM590069 TUQ589820:TUQ590069 TKU589820:TKU590069 TAY589820:TAY590069 SRC589820:SRC590069 SHG589820:SHG590069 RXK589820:RXK590069 RNO589820:RNO590069 RDS589820:RDS590069 QTW589820:QTW590069 QKA589820:QKA590069 QAE589820:QAE590069 PQI589820:PQI590069 PGM589820:PGM590069 OWQ589820:OWQ590069 OMU589820:OMU590069 OCY589820:OCY590069 NTC589820:NTC590069 NJG589820:NJG590069 MZK589820:MZK590069 MPO589820:MPO590069 MFS589820:MFS590069 LVW589820:LVW590069 LMA589820:LMA590069 LCE589820:LCE590069 KSI589820:KSI590069 KIM589820:KIM590069 JYQ589820:JYQ590069 JOU589820:JOU590069 JEY589820:JEY590069 IVC589820:IVC590069 ILG589820:ILG590069 IBK589820:IBK590069 HRO589820:HRO590069 HHS589820:HHS590069 GXW589820:GXW590069 GOA589820:GOA590069 GEE589820:GEE590069 FUI589820:FUI590069 FKM589820:FKM590069 FAQ589820:FAQ590069 EQU589820:EQU590069 EGY589820:EGY590069 DXC589820:DXC590069 DNG589820:DNG590069 DDK589820:DDK590069 CTO589820:CTO590069 CJS589820:CJS590069 BZW589820:BZW590069 BQA589820:BQA590069 BGE589820:BGE590069 AWI589820:AWI590069 AMM589820:AMM590069 ACQ589820:ACQ590069 SU589820:SU590069 IY589820:IY590069 C589821:C590070 WVK524284:WVK524533 WLO524284:WLO524533 WBS524284:WBS524533 VRW524284:VRW524533 VIA524284:VIA524533 UYE524284:UYE524533 UOI524284:UOI524533 UEM524284:UEM524533 TUQ524284:TUQ524533 TKU524284:TKU524533 TAY524284:TAY524533 SRC524284:SRC524533 SHG524284:SHG524533 RXK524284:RXK524533 RNO524284:RNO524533 RDS524284:RDS524533 QTW524284:QTW524533 QKA524284:QKA524533 QAE524284:QAE524533 PQI524284:PQI524533 PGM524284:PGM524533 OWQ524284:OWQ524533 OMU524284:OMU524533 OCY524284:OCY524533 NTC524284:NTC524533 NJG524284:NJG524533 MZK524284:MZK524533 MPO524284:MPO524533 MFS524284:MFS524533 LVW524284:LVW524533 LMA524284:LMA524533 LCE524284:LCE524533 KSI524284:KSI524533 KIM524284:KIM524533 JYQ524284:JYQ524533 JOU524284:JOU524533 JEY524284:JEY524533 IVC524284:IVC524533 ILG524284:ILG524533 IBK524284:IBK524533 HRO524284:HRO524533 HHS524284:HHS524533 GXW524284:GXW524533 GOA524284:GOA524533 GEE524284:GEE524533 FUI524284:FUI524533 FKM524284:FKM524533 FAQ524284:FAQ524533 EQU524284:EQU524533 EGY524284:EGY524533 DXC524284:DXC524533 DNG524284:DNG524533 DDK524284:DDK524533 CTO524284:CTO524533 CJS524284:CJS524533 BZW524284:BZW524533 BQA524284:BQA524533 BGE524284:BGE524533 AWI524284:AWI524533 AMM524284:AMM524533 ACQ524284:ACQ524533 SU524284:SU524533 IY524284:IY524533 C524285:C524534 WVK458748:WVK458997 WLO458748:WLO458997 WBS458748:WBS458997 VRW458748:VRW458997 VIA458748:VIA458997 UYE458748:UYE458997 UOI458748:UOI458997 UEM458748:UEM458997 TUQ458748:TUQ458997 TKU458748:TKU458997 TAY458748:TAY458997 SRC458748:SRC458997 SHG458748:SHG458997 RXK458748:RXK458997 RNO458748:RNO458997 RDS458748:RDS458997 QTW458748:QTW458997 QKA458748:QKA458997 QAE458748:QAE458997 PQI458748:PQI458997 PGM458748:PGM458997 OWQ458748:OWQ458997 OMU458748:OMU458997 OCY458748:OCY458997 NTC458748:NTC458997 NJG458748:NJG458997 MZK458748:MZK458997 MPO458748:MPO458997 MFS458748:MFS458997 LVW458748:LVW458997 LMA458748:LMA458997 LCE458748:LCE458997 KSI458748:KSI458997 KIM458748:KIM458997 JYQ458748:JYQ458997 JOU458748:JOU458997 JEY458748:JEY458997 IVC458748:IVC458997 ILG458748:ILG458997 IBK458748:IBK458997 HRO458748:HRO458997 HHS458748:HHS458997 GXW458748:GXW458997 GOA458748:GOA458997 GEE458748:GEE458997 FUI458748:FUI458997 FKM458748:FKM458997 FAQ458748:FAQ458997 EQU458748:EQU458997 EGY458748:EGY458997 DXC458748:DXC458997 DNG458748:DNG458997 DDK458748:DDK458997 CTO458748:CTO458997 CJS458748:CJS458997 BZW458748:BZW458997 BQA458748:BQA458997 BGE458748:BGE458997 AWI458748:AWI458997 AMM458748:AMM458997 ACQ458748:ACQ458997 SU458748:SU458997 IY458748:IY458997 C458749:C458998 WVK393212:WVK393461 WLO393212:WLO393461 WBS393212:WBS393461 VRW393212:VRW393461 VIA393212:VIA393461 UYE393212:UYE393461 UOI393212:UOI393461 UEM393212:UEM393461 TUQ393212:TUQ393461 TKU393212:TKU393461 TAY393212:TAY393461 SRC393212:SRC393461 SHG393212:SHG393461 RXK393212:RXK393461 RNO393212:RNO393461 RDS393212:RDS393461 QTW393212:QTW393461 QKA393212:QKA393461 QAE393212:QAE393461 PQI393212:PQI393461 PGM393212:PGM393461 OWQ393212:OWQ393461 OMU393212:OMU393461 OCY393212:OCY393461 NTC393212:NTC393461 NJG393212:NJG393461 MZK393212:MZK393461 MPO393212:MPO393461 MFS393212:MFS393461 LVW393212:LVW393461 LMA393212:LMA393461 LCE393212:LCE393461 KSI393212:KSI393461 KIM393212:KIM393461 JYQ393212:JYQ393461 JOU393212:JOU393461 JEY393212:JEY393461 IVC393212:IVC393461 ILG393212:ILG393461 IBK393212:IBK393461 HRO393212:HRO393461 HHS393212:HHS393461 GXW393212:GXW393461 GOA393212:GOA393461 GEE393212:GEE393461 FUI393212:FUI393461 FKM393212:FKM393461 FAQ393212:FAQ393461 EQU393212:EQU393461 EGY393212:EGY393461 DXC393212:DXC393461 DNG393212:DNG393461 DDK393212:DDK393461 CTO393212:CTO393461 CJS393212:CJS393461 BZW393212:BZW393461 BQA393212:BQA393461 BGE393212:BGE393461 AWI393212:AWI393461 AMM393212:AMM393461 ACQ393212:ACQ393461 SU393212:SU393461 IY393212:IY393461 C393213:C393462 WVK327676:WVK327925 WLO327676:WLO327925 WBS327676:WBS327925 VRW327676:VRW327925 VIA327676:VIA327925 UYE327676:UYE327925 UOI327676:UOI327925 UEM327676:UEM327925 TUQ327676:TUQ327925 TKU327676:TKU327925 TAY327676:TAY327925 SRC327676:SRC327925 SHG327676:SHG327925 RXK327676:RXK327925 RNO327676:RNO327925 RDS327676:RDS327925 QTW327676:QTW327925 QKA327676:QKA327925 QAE327676:QAE327925 PQI327676:PQI327925 PGM327676:PGM327925 OWQ327676:OWQ327925 OMU327676:OMU327925 OCY327676:OCY327925 NTC327676:NTC327925 NJG327676:NJG327925 MZK327676:MZK327925 MPO327676:MPO327925 MFS327676:MFS327925 LVW327676:LVW327925 LMA327676:LMA327925 LCE327676:LCE327925 KSI327676:KSI327925 KIM327676:KIM327925 JYQ327676:JYQ327925 JOU327676:JOU327925 JEY327676:JEY327925 IVC327676:IVC327925 ILG327676:ILG327925 IBK327676:IBK327925 HRO327676:HRO327925 HHS327676:HHS327925 GXW327676:GXW327925 GOA327676:GOA327925 GEE327676:GEE327925 FUI327676:FUI327925 FKM327676:FKM327925 FAQ327676:FAQ327925 EQU327676:EQU327925 EGY327676:EGY327925 DXC327676:DXC327925 DNG327676:DNG327925 DDK327676:DDK327925 CTO327676:CTO327925 CJS327676:CJS327925 BZW327676:BZW327925 BQA327676:BQA327925 BGE327676:BGE327925 AWI327676:AWI327925 AMM327676:AMM327925 ACQ327676:ACQ327925 SU327676:SU327925 IY327676:IY327925 C327677:C327926 WVK262140:WVK262389 WLO262140:WLO262389 WBS262140:WBS262389 VRW262140:VRW262389 VIA262140:VIA262389 UYE262140:UYE262389 UOI262140:UOI262389 UEM262140:UEM262389 TUQ262140:TUQ262389 TKU262140:TKU262389 TAY262140:TAY262389 SRC262140:SRC262389 SHG262140:SHG262389 RXK262140:RXK262389 RNO262140:RNO262389 RDS262140:RDS262389 QTW262140:QTW262389 QKA262140:QKA262389 QAE262140:QAE262389 PQI262140:PQI262389 PGM262140:PGM262389 OWQ262140:OWQ262389 OMU262140:OMU262389 OCY262140:OCY262389 NTC262140:NTC262389 NJG262140:NJG262389 MZK262140:MZK262389 MPO262140:MPO262389 MFS262140:MFS262389 LVW262140:LVW262389 LMA262140:LMA262389 LCE262140:LCE262389 KSI262140:KSI262389 KIM262140:KIM262389 JYQ262140:JYQ262389 JOU262140:JOU262389 JEY262140:JEY262389 IVC262140:IVC262389 ILG262140:ILG262389 IBK262140:IBK262389 HRO262140:HRO262389 HHS262140:HHS262389 GXW262140:GXW262389 GOA262140:GOA262389 GEE262140:GEE262389 FUI262140:FUI262389 FKM262140:FKM262389 FAQ262140:FAQ262389 EQU262140:EQU262389 EGY262140:EGY262389 DXC262140:DXC262389 DNG262140:DNG262389 DDK262140:DDK262389 CTO262140:CTO262389 CJS262140:CJS262389 BZW262140:BZW262389 BQA262140:BQA262389 BGE262140:BGE262389 AWI262140:AWI262389 AMM262140:AMM262389 ACQ262140:ACQ262389 SU262140:SU262389 IY262140:IY262389 C262141:C262390 WVK196604:WVK196853 WLO196604:WLO196853 WBS196604:WBS196853 VRW196604:VRW196853 VIA196604:VIA196853 UYE196604:UYE196853 UOI196604:UOI196853 UEM196604:UEM196853 TUQ196604:TUQ196853 TKU196604:TKU196853 TAY196604:TAY196853 SRC196604:SRC196853 SHG196604:SHG196853 RXK196604:RXK196853 RNO196604:RNO196853 RDS196604:RDS196853 QTW196604:QTW196853 QKA196604:QKA196853 QAE196604:QAE196853 PQI196604:PQI196853 PGM196604:PGM196853 OWQ196604:OWQ196853 OMU196604:OMU196853 OCY196604:OCY196853 NTC196604:NTC196853 NJG196604:NJG196853 MZK196604:MZK196853 MPO196604:MPO196853 MFS196604:MFS196853 LVW196604:LVW196853 LMA196604:LMA196853 LCE196604:LCE196853 KSI196604:KSI196853 KIM196604:KIM196853 JYQ196604:JYQ196853 JOU196604:JOU196853 JEY196604:JEY196853 IVC196604:IVC196853 ILG196604:ILG196853 IBK196604:IBK196853 HRO196604:HRO196853 HHS196604:HHS196853 GXW196604:GXW196853 GOA196604:GOA196853 GEE196604:GEE196853 FUI196604:FUI196853 FKM196604:FKM196853 FAQ196604:FAQ196853 EQU196604:EQU196853 EGY196604:EGY196853 DXC196604:DXC196853 DNG196604:DNG196853 DDK196604:DDK196853 CTO196604:CTO196853 CJS196604:CJS196853 BZW196604:BZW196853 BQA196604:BQA196853 BGE196604:BGE196853 AWI196604:AWI196853 AMM196604:AMM196853 ACQ196604:ACQ196853 SU196604:SU196853 IY196604:IY196853 C196605:C196854 WVK131068:WVK131317 WLO131068:WLO131317 WBS131068:WBS131317 VRW131068:VRW131317 VIA131068:VIA131317 UYE131068:UYE131317 UOI131068:UOI131317 UEM131068:UEM131317 TUQ131068:TUQ131317 TKU131068:TKU131317 TAY131068:TAY131317 SRC131068:SRC131317 SHG131068:SHG131317 RXK131068:RXK131317 RNO131068:RNO131317 RDS131068:RDS131317 QTW131068:QTW131317 QKA131068:QKA131317 QAE131068:QAE131317 PQI131068:PQI131317 PGM131068:PGM131317 OWQ131068:OWQ131317 OMU131068:OMU131317 OCY131068:OCY131317 NTC131068:NTC131317 NJG131068:NJG131317 MZK131068:MZK131317 MPO131068:MPO131317 MFS131068:MFS131317 LVW131068:LVW131317 LMA131068:LMA131317 LCE131068:LCE131317 KSI131068:KSI131317 KIM131068:KIM131317 JYQ131068:JYQ131317 JOU131068:JOU131317 JEY131068:JEY131317 IVC131068:IVC131317 ILG131068:ILG131317 IBK131068:IBK131317 HRO131068:HRO131317 HHS131068:HHS131317 GXW131068:GXW131317 GOA131068:GOA131317 GEE131068:GEE131317 FUI131068:FUI131317 FKM131068:FKM131317 FAQ131068:FAQ131317 EQU131068:EQU131317 EGY131068:EGY131317 DXC131068:DXC131317 DNG131068:DNG131317 DDK131068:DDK131317 CTO131068:CTO131317 CJS131068:CJS131317 BZW131068:BZW131317 BQA131068:BQA131317 BGE131068:BGE131317 AWI131068:AWI131317 AMM131068:AMM131317 ACQ131068:ACQ131317 SU131068:SU131317 IY131068:IY131317 C131069:C131318 WVK65532:WVK65781 WLO65532:WLO65781 WBS65532:WBS65781 VRW65532:VRW65781 VIA65532:VIA65781 UYE65532:UYE65781 UOI65532:UOI65781 UEM65532:UEM65781 TUQ65532:TUQ65781 TKU65532:TKU65781 TAY65532:TAY65781 SRC65532:SRC65781 SHG65532:SHG65781 RXK65532:RXK65781 RNO65532:RNO65781 RDS65532:RDS65781 QTW65532:QTW65781 QKA65532:QKA65781 QAE65532:QAE65781 PQI65532:PQI65781 PGM65532:PGM65781 OWQ65532:OWQ65781 OMU65532:OMU65781 OCY65532:OCY65781 NTC65532:NTC65781 NJG65532:NJG65781 MZK65532:MZK65781 MPO65532:MPO65781 MFS65532:MFS65781 LVW65532:LVW65781 LMA65532:LMA65781 LCE65532:LCE65781 KSI65532:KSI65781 KIM65532:KIM65781 JYQ65532:JYQ65781 JOU65532:JOU65781 JEY65532:JEY65781 IVC65532:IVC65781 ILG65532:ILG65781 IBK65532:IBK65781 HRO65532:HRO65781 HHS65532:HHS65781 GXW65532:GXW65781 GOA65532:GOA65781 GEE65532:GEE65781 FUI65532:FUI65781 FKM65532:FKM65781 FAQ65532:FAQ65781 EQU65532:EQU65781 EGY65532:EGY65781 DXC65532:DXC65781 DNG65532:DNG65781 DDK65532:DDK65781 CTO65532:CTO65781 CJS65532:CJS65781 BZW65532:BZW65781 BQA65532:BQA65781 BGE65532:BGE65781 AWI65532:AWI65781 AMM65532:AMM65781 ACQ65532:ACQ65781 SU65532:SU65781 C222:C246 IY3:IY245 SU3:SU245 ACQ3:ACQ245 AMM3:AMM245 AWI3:AWI245 BGE3:BGE245 BQA3:BQA245 BZW3:BZW245 CJS3:CJS245 CTO3:CTO245 DDK3:DDK245 DNG3:DNG245 DXC3:DXC245 EGY3:EGY245 EQU3:EQU245 FAQ3:FAQ245 FKM3:FKM245 FUI3:FUI245 GEE3:GEE245 GOA3:GOA245 GXW3:GXW245 HHS3:HHS245 HRO3:HRO245 IBK3:IBK245 ILG3:ILG245 IVC3:IVC245 JEY3:JEY245 JOU3:JOU245 JYQ3:JYQ245 KIM3:KIM245 KSI3:KSI245 LCE3:LCE245 LMA3:LMA245 LVW3:LVW245 MFS3:MFS245 MPO3:MPO245 MZK3:MZK245 NJG3:NJG245 NTC3:NTC245 OCY3:OCY245 OMU3:OMU245 OWQ3:OWQ245 PGM3:PGM245 PQI3:PQI245 QAE3:QAE245 QKA3:QKA245 QTW3:QTW245 RDS3:RDS245 RNO3:RNO245 RXK3:RXK245 SHG3:SHG245 SRC3:SRC245 TAY3:TAY245 TKU3:TKU245 TUQ3:TUQ245 UEM3:UEM245 UOI3:UOI245 UYE3:UYE245 VIA3:VIA245 VRW3:VRW245 WBS3:WBS245 WLO3:WLO245 WVK3:WVK245 C3:C216" xr:uid="{FCEF7C0D-AA55-41AD-BEAB-6357A38C4B20}">
      <formula1>$E$2:$E$5</formula1>
    </dataValidation>
  </dataValidations>
  <pageMargins left="0.75" right="0.75" top="1" bottom="1" header="0.5" footer="0.5"/>
  <pageSetup paperSize="9" orientation="portrait" verticalDpi="0"/>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E22F1A-F11C-4083-85FA-FC7C5454B6D1}">
  <sheetPr>
    <tabColor theme="4" tint="0.79998168889431442"/>
  </sheetPr>
  <dimension ref="A1:K38"/>
  <sheetViews>
    <sheetView showGridLines="0" zoomScaleNormal="100" workbookViewId="0">
      <selection activeCell="B18" sqref="B18:H18"/>
    </sheetView>
  </sheetViews>
  <sheetFormatPr baseColWidth="10" defaultColWidth="8.83203125" defaultRowHeight="13"/>
  <cols>
    <col min="1" max="1" width="9.83203125" customWidth="1"/>
    <col min="2" max="2" width="22.33203125" customWidth="1"/>
    <col min="3" max="3" width="22.83203125" customWidth="1"/>
    <col min="4" max="4" width="11.33203125" customWidth="1"/>
    <col min="5" max="5" width="10.1640625" customWidth="1"/>
    <col min="6" max="6" width="14.5" customWidth="1"/>
    <col min="7" max="7" width="26.6640625" customWidth="1"/>
    <col min="8" max="8" width="21.83203125" customWidth="1"/>
    <col min="9" max="9" width="9.6640625" customWidth="1"/>
    <col min="10" max="11" width="8.83203125" customWidth="1"/>
  </cols>
  <sheetData>
    <row r="1" spans="1:11">
      <c r="A1" s="52"/>
      <c r="B1" s="52"/>
      <c r="C1" s="52"/>
      <c r="D1" s="52"/>
      <c r="E1" s="52"/>
      <c r="F1" s="52"/>
      <c r="G1" s="52"/>
      <c r="H1" s="52"/>
      <c r="I1" s="52"/>
      <c r="J1" s="52"/>
      <c r="K1" s="52"/>
    </row>
    <row r="2" spans="1:11" ht="30" customHeight="1">
      <c r="A2" s="121" t="s">
        <v>224</v>
      </c>
      <c r="B2" s="122"/>
      <c r="C2" s="122"/>
      <c r="D2" s="122"/>
      <c r="E2" s="122"/>
      <c r="F2" s="122"/>
      <c r="G2" s="122"/>
      <c r="H2" s="122"/>
      <c r="I2" s="122"/>
      <c r="J2" s="123"/>
      <c r="K2" s="123"/>
    </row>
    <row r="3" spans="1:11">
      <c r="A3" s="52"/>
      <c r="B3" s="52"/>
      <c r="C3" s="52"/>
      <c r="D3" s="52"/>
      <c r="E3" s="52"/>
      <c r="F3" s="52"/>
      <c r="G3" s="52"/>
      <c r="H3" s="52"/>
      <c r="I3" s="52"/>
      <c r="J3" s="52"/>
      <c r="K3" s="52"/>
    </row>
    <row r="4" spans="1:11" ht="18" customHeight="1">
      <c r="A4" s="31"/>
      <c r="B4" s="124" t="s">
        <v>225</v>
      </c>
      <c r="C4" s="124"/>
      <c r="D4" s="125" t="s">
        <v>226</v>
      </c>
      <c r="E4" s="125"/>
      <c r="F4" s="41" t="s">
        <v>1</v>
      </c>
      <c r="G4" s="42" t="s">
        <v>2</v>
      </c>
      <c r="H4" s="42" t="s">
        <v>227</v>
      </c>
      <c r="I4" s="31"/>
      <c r="J4" s="52"/>
      <c r="K4" s="52"/>
    </row>
    <row r="5" spans="1:11" ht="18" customHeight="1">
      <c r="A5" s="31"/>
      <c r="B5" s="78" t="s">
        <v>228</v>
      </c>
      <c r="C5" s="83"/>
      <c r="D5" s="43">
        <v>0</v>
      </c>
      <c r="E5" s="77"/>
      <c r="F5" s="43" t="s">
        <v>9</v>
      </c>
      <c r="G5" s="44" t="e">
        <f>VLOOKUP(B5,'&gt;&gt; INGREDIËNTENPRIJS'!$B$3:$D$246,3,0)</f>
        <v>#N/A</v>
      </c>
      <c r="H5" s="44" t="e">
        <f t="shared" ref="H5:H14" si="0">G5*D5</f>
        <v>#N/A</v>
      </c>
      <c r="I5" s="31"/>
      <c r="J5" s="52"/>
      <c r="K5" s="52"/>
    </row>
    <row r="6" spans="1:11" ht="18" customHeight="1">
      <c r="A6" s="31"/>
      <c r="B6" s="78" t="s">
        <v>228</v>
      </c>
      <c r="C6" s="78"/>
      <c r="D6" s="43">
        <v>0</v>
      </c>
      <c r="E6" s="43"/>
      <c r="F6" s="43" t="s">
        <v>3</v>
      </c>
      <c r="G6" s="44" t="e">
        <f>VLOOKUP(B6,'&gt;&gt; INGREDIËNTENPRIJS'!$B$3:$D$246,3,0)</f>
        <v>#N/A</v>
      </c>
      <c r="H6" s="44" t="e">
        <f t="shared" si="0"/>
        <v>#N/A</v>
      </c>
      <c r="I6" s="31"/>
      <c r="J6" s="52"/>
      <c r="K6" s="52"/>
    </row>
    <row r="7" spans="1:11" ht="18" customHeight="1">
      <c r="A7" s="31"/>
      <c r="B7" s="78" t="s">
        <v>228</v>
      </c>
      <c r="C7" s="78"/>
      <c r="D7" s="43">
        <v>0</v>
      </c>
      <c r="E7" s="43"/>
      <c r="F7" s="43" t="s">
        <v>3</v>
      </c>
      <c r="G7" s="44" t="e">
        <f>VLOOKUP(B7,'&gt;&gt; INGREDIËNTENPRIJS'!$B$3:$D$246,3,0)</f>
        <v>#N/A</v>
      </c>
      <c r="H7" s="44" t="e">
        <f t="shared" si="0"/>
        <v>#N/A</v>
      </c>
      <c r="I7" s="31"/>
      <c r="J7" s="52"/>
      <c r="K7" s="52"/>
    </row>
    <row r="8" spans="1:11" ht="18" customHeight="1">
      <c r="A8" s="31"/>
      <c r="B8" s="78" t="s">
        <v>228</v>
      </c>
      <c r="C8" s="78"/>
      <c r="D8" s="43">
        <v>0</v>
      </c>
      <c r="E8" s="43"/>
      <c r="F8" s="43" t="s">
        <v>3</v>
      </c>
      <c r="G8" s="44" t="e">
        <f>VLOOKUP(B8,'&gt;&gt; INGREDIËNTENPRIJS'!$B$3:$D$246,3,0)</f>
        <v>#N/A</v>
      </c>
      <c r="H8" s="44" t="e">
        <f t="shared" si="0"/>
        <v>#N/A</v>
      </c>
      <c r="I8" s="31"/>
      <c r="J8" s="52"/>
      <c r="K8" s="52"/>
    </row>
    <row r="9" spans="1:11" ht="18" customHeight="1">
      <c r="A9" s="31"/>
      <c r="B9" s="78" t="s">
        <v>228</v>
      </c>
      <c r="C9" s="78"/>
      <c r="D9" s="43">
        <v>0</v>
      </c>
      <c r="E9" s="43"/>
      <c r="F9" s="43" t="s">
        <v>3</v>
      </c>
      <c r="G9" s="44" t="e">
        <f>VLOOKUP(B9,'&gt;&gt; INGREDIËNTENPRIJS'!$B$3:$D$246,3,0)</f>
        <v>#N/A</v>
      </c>
      <c r="H9" s="44" t="e">
        <f t="shared" si="0"/>
        <v>#N/A</v>
      </c>
      <c r="I9" s="31"/>
      <c r="J9" s="52"/>
      <c r="K9" s="52"/>
    </row>
    <row r="10" spans="1:11" ht="18" customHeight="1">
      <c r="A10" s="31"/>
      <c r="B10" s="78" t="s">
        <v>228</v>
      </c>
      <c r="C10" s="78"/>
      <c r="D10" s="43">
        <v>0</v>
      </c>
      <c r="E10" s="43"/>
      <c r="F10" s="43" t="s">
        <v>3</v>
      </c>
      <c r="G10" s="44" t="e">
        <f>VLOOKUP(B10,'&gt;&gt; INGREDIËNTENPRIJS'!$B$3:$D$246,3,0)</f>
        <v>#N/A</v>
      </c>
      <c r="H10" s="44" t="e">
        <f t="shared" si="0"/>
        <v>#N/A</v>
      </c>
      <c r="I10" s="31"/>
      <c r="J10" s="52"/>
      <c r="K10" s="52"/>
    </row>
    <row r="11" spans="1:11" ht="18" customHeight="1">
      <c r="A11" s="31"/>
      <c r="B11" s="78" t="s">
        <v>228</v>
      </c>
      <c r="C11" s="78"/>
      <c r="D11" s="43">
        <v>0</v>
      </c>
      <c r="E11" s="43"/>
      <c r="F11" s="43" t="s">
        <v>3</v>
      </c>
      <c r="G11" s="44" t="e">
        <f>VLOOKUP(B11,'&gt;&gt; INGREDIËNTENPRIJS'!$B$3:$D$246,3,0)</f>
        <v>#N/A</v>
      </c>
      <c r="H11" s="44" t="e">
        <f t="shared" si="0"/>
        <v>#N/A</v>
      </c>
      <c r="I11" s="31"/>
      <c r="J11" s="52"/>
      <c r="K11" s="52"/>
    </row>
    <row r="12" spans="1:11" ht="18" customHeight="1">
      <c r="A12" s="31"/>
      <c r="B12" s="78" t="s">
        <v>228</v>
      </c>
      <c r="C12" s="78"/>
      <c r="D12" s="43">
        <v>0</v>
      </c>
      <c r="E12" s="43"/>
      <c r="F12" s="43" t="s">
        <v>7</v>
      </c>
      <c r="G12" s="44" t="e">
        <f>VLOOKUP(B12,'&gt;&gt; INGREDIËNTENPRIJS'!$B$3:$D$246,3,0)</f>
        <v>#N/A</v>
      </c>
      <c r="H12" s="44" t="e">
        <f t="shared" si="0"/>
        <v>#N/A</v>
      </c>
      <c r="I12" s="31"/>
      <c r="J12" s="52"/>
      <c r="K12" s="52"/>
    </row>
    <row r="13" spans="1:11" ht="18" customHeight="1">
      <c r="A13" s="31"/>
      <c r="B13" s="78" t="s">
        <v>228</v>
      </c>
      <c r="C13" s="78"/>
      <c r="D13" s="43">
        <v>0</v>
      </c>
      <c r="E13" s="43"/>
      <c r="F13" s="43" t="s">
        <v>7</v>
      </c>
      <c r="G13" s="44" t="e">
        <f>VLOOKUP(B13,'&gt;&gt; INGREDIËNTENPRIJS'!$B$3:$D$246,3,0)</f>
        <v>#N/A</v>
      </c>
      <c r="H13" s="44" t="e">
        <f t="shared" si="0"/>
        <v>#N/A</v>
      </c>
      <c r="I13" s="31"/>
      <c r="J13" s="52"/>
      <c r="K13" s="52"/>
    </row>
    <row r="14" spans="1:11" ht="18" customHeight="1">
      <c r="A14" s="31"/>
      <c r="B14" s="78" t="s">
        <v>228</v>
      </c>
      <c r="C14" s="78"/>
      <c r="D14" s="43">
        <v>0</v>
      </c>
      <c r="E14" s="43"/>
      <c r="F14" s="43" t="s">
        <v>3</v>
      </c>
      <c r="G14" s="44" t="e">
        <f>VLOOKUP(B14,'&gt;&gt; INGREDIËNTENPRIJS'!$B$3:$D$246,3,0)</f>
        <v>#N/A</v>
      </c>
      <c r="H14" s="44" t="e">
        <f t="shared" si="0"/>
        <v>#N/A</v>
      </c>
      <c r="I14" s="31"/>
      <c r="J14" s="52"/>
      <c r="K14" s="52"/>
    </row>
    <row r="15" spans="1:11" ht="18" hidden="1" customHeight="1">
      <c r="A15" s="31"/>
      <c r="B15" s="78" t="s">
        <v>171</v>
      </c>
      <c r="C15" s="78"/>
      <c r="D15" s="52"/>
      <c r="E15" s="43"/>
      <c r="F15" s="43" t="str">
        <f>VLOOKUP(B15,'&gt;&gt; INGREDIËNTENPRIJS'!$B$3:$D$246,2,0)</f>
        <v>lt</v>
      </c>
      <c r="G15" s="44">
        <f>VLOOKUP(B15,'&gt;&gt; INGREDIËNTENPRIJS'!$B$3:$D$246,3,0)</f>
        <v>1.45</v>
      </c>
      <c r="H15" s="44" t="e">
        <f>G15*#REF!</f>
        <v>#REF!</v>
      </c>
      <c r="I15" s="31"/>
      <c r="J15" s="52"/>
      <c r="K15" s="52"/>
    </row>
    <row r="16" spans="1:11" ht="32" customHeight="1">
      <c r="A16" s="31"/>
      <c r="B16" s="31"/>
      <c r="C16" s="31"/>
      <c r="D16" s="31"/>
      <c r="E16" s="31"/>
      <c r="F16" s="31"/>
      <c r="G16" s="31"/>
      <c r="H16" s="31"/>
      <c r="I16" s="31"/>
      <c r="J16" s="52"/>
      <c r="K16" s="52"/>
    </row>
    <row r="17" spans="1:11" ht="32" customHeight="1">
      <c r="A17" s="126" t="s">
        <v>229</v>
      </c>
      <c r="B17" s="127"/>
      <c r="C17" s="127"/>
      <c r="D17" s="127"/>
      <c r="E17" s="127"/>
      <c r="F17" s="127"/>
      <c r="G17" s="127"/>
      <c r="H17" s="127"/>
      <c r="I17" s="127"/>
      <c r="J17" s="52"/>
      <c r="K17" s="52"/>
    </row>
    <row r="18" spans="1:11" ht="20" customHeight="1">
      <c r="A18" s="84" t="s">
        <v>230</v>
      </c>
      <c r="B18" s="120"/>
      <c r="C18" s="120"/>
      <c r="D18" s="120"/>
      <c r="E18" s="120"/>
      <c r="F18" s="120"/>
      <c r="G18" s="120"/>
      <c r="H18" s="120"/>
      <c r="I18" s="76"/>
      <c r="J18" s="52"/>
      <c r="K18" s="52"/>
    </row>
    <row r="19" spans="1:11" ht="20" customHeight="1">
      <c r="A19" s="84" t="s">
        <v>231</v>
      </c>
      <c r="B19" s="120"/>
      <c r="C19" s="120"/>
      <c r="D19" s="120"/>
      <c r="E19" s="120"/>
      <c r="F19" s="120"/>
      <c r="G19" s="120"/>
      <c r="H19" s="120"/>
      <c r="I19" s="76"/>
      <c r="J19" s="52"/>
      <c r="K19" s="52"/>
    </row>
    <row r="20" spans="1:11" ht="20" customHeight="1">
      <c r="A20" s="84" t="s">
        <v>232</v>
      </c>
      <c r="B20" s="120"/>
      <c r="C20" s="120"/>
      <c r="D20" s="120"/>
      <c r="E20" s="120"/>
      <c r="F20" s="120"/>
      <c r="G20" s="120"/>
      <c r="H20" s="120"/>
      <c r="I20" s="76"/>
      <c r="J20" s="52"/>
      <c r="K20" s="52"/>
    </row>
    <row r="21" spans="1:11" ht="20" customHeight="1">
      <c r="A21" s="84" t="s">
        <v>233</v>
      </c>
      <c r="B21" s="120"/>
      <c r="C21" s="120"/>
      <c r="D21" s="120"/>
      <c r="E21" s="120"/>
      <c r="F21" s="120"/>
      <c r="G21" s="120"/>
      <c r="H21" s="120"/>
      <c r="I21" s="76"/>
      <c r="J21" s="52"/>
      <c r="K21" s="52"/>
    </row>
    <row r="22" spans="1:11" ht="20" customHeight="1">
      <c r="A22" s="84" t="s">
        <v>234</v>
      </c>
      <c r="B22" s="120"/>
      <c r="C22" s="120"/>
      <c r="D22" s="120"/>
      <c r="E22" s="120"/>
      <c r="F22" s="120"/>
      <c r="G22" s="120"/>
      <c r="H22" s="120"/>
      <c r="I22" s="76"/>
      <c r="J22" s="52"/>
      <c r="K22" s="52"/>
    </row>
    <row r="23" spans="1:11" s="25" customFormat="1" ht="20" customHeight="1">
      <c r="A23" s="84"/>
      <c r="B23" s="120"/>
      <c r="C23" s="120"/>
      <c r="D23" s="120"/>
      <c r="E23" s="120"/>
      <c r="F23" s="120"/>
      <c r="G23" s="120"/>
      <c r="H23" s="86"/>
      <c r="I23" s="86"/>
      <c r="J23" s="85"/>
      <c r="K23" s="85"/>
    </row>
    <row r="24" spans="1:11" ht="27" customHeight="1">
      <c r="A24" s="57"/>
      <c r="B24" s="128"/>
      <c r="C24" s="128"/>
      <c r="D24" s="128"/>
      <c r="E24" s="128"/>
      <c r="F24" s="128"/>
      <c r="G24" s="128"/>
      <c r="H24" s="128"/>
      <c r="I24" s="128"/>
      <c r="J24" s="52"/>
      <c r="K24" s="52"/>
    </row>
    <row r="25" spans="1:11" ht="18" customHeight="1">
      <c r="A25" s="31"/>
      <c r="B25" s="58" t="s">
        <v>235</v>
      </c>
      <c r="C25" s="59"/>
      <c r="D25" s="59"/>
      <c r="E25" s="59"/>
      <c r="F25" s="31"/>
      <c r="G25" s="129" t="s">
        <v>236</v>
      </c>
      <c r="H25" s="129"/>
      <c r="I25" s="129"/>
      <c r="J25" s="52"/>
      <c r="K25" s="52"/>
    </row>
    <row r="26" spans="1:11" ht="18" customHeight="1">
      <c r="A26" s="31"/>
      <c r="B26" s="31" t="s">
        <v>237</v>
      </c>
      <c r="C26" s="31"/>
      <c r="D26" s="31"/>
      <c r="E26" s="47"/>
      <c r="F26" s="31"/>
      <c r="G26" s="48" t="s">
        <v>237</v>
      </c>
      <c r="H26" s="48"/>
      <c r="I26" s="47">
        <f>E26</f>
        <v>0</v>
      </c>
      <c r="J26" s="52"/>
      <c r="K26" s="52"/>
    </row>
    <row r="27" spans="1:11" ht="18" customHeight="1">
      <c r="A27" s="31"/>
      <c r="B27" s="31" t="s">
        <v>227</v>
      </c>
      <c r="C27" s="31"/>
      <c r="D27" s="31"/>
      <c r="E27" s="49" t="e">
        <f>SUM(H5:H14)</f>
        <v>#N/A</v>
      </c>
      <c r="F27" s="31"/>
      <c r="G27" s="48" t="s">
        <v>227</v>
      </c>
      <c r="H27" s="48"/>
      <c r="I27" s="49" t="e">
        <f>SUM(H5:H14)</f>
        <v>#N/A</v>
      </c>
      <c r="J27" s="74"/>
      <c r="K27" s="52"/>
    </row>
    <row r="28" spans="1:11" ht="18" customHeight="1">
      <c r="A28" s="34"/>
      <c r="B28" s="34" t="s">
        <v>238</v>
      </c>
      <c r="C28" s="34"/>
      <c r="D28" s="34"/>
      <c r="E28" s="50" t="e">
        <f>E27/(E26-E29)</f>
        <v>#N/A</v>
      </c>
      <c r="F28" s="31"/>
      <c r="G28" s="51" t="s">
        <v>238</v>
      </c>
      <c r="H28" s="51"/>
      <c r="I28" s="50" t="e">
        <f>+I27/(I26-I29)</f>
        <v>#N/A</v>
      </c>
      <c r="J28" s="52"/>
      <c r="K28" s="52"/>
    </row>
    <row r="29" spans="1:11" ht="18" customHeight="1">
      <c r="A29" s="31"/>
      <c r="B29" s="31" t="s">
        <v>239</v>
      </c>
      <c r="C29" s="31"/>
      <c r="D29" s="31"/>
      <c r="E29" s="47">
        <f>E26/106*6</f>
        <v>0</v>
      </c>
      <c r="F29" s="31"/>
      <c r="G29" s="48" t="s">
        <v>239</v>
      </c>
      <c r="H29" s="48"/>
      <c r="I29" s="47">
        <f>I26/112*12</f>
        <v>0</v>
      </c>
      <c r="J29" s="52"/>
      <c r="K29" s="52"/>
    </row>
    <row r="30" spans="1:11" s="11" customFormat="1" ht="18" customHeight="1">
      <c r="A30" s="31"/>
      <c r="B30" s="31" t="s">
        <v>240</v>
      </c>
      <c r="C30" s="31"/>
      <c r="D30" s="31"/>
      <c r="E30" s="49" t="e">
        <f>E26-E27-E29</f>
        <v>#N/A</v>
      </c>
      <c r="F30" s="31"/>
      <c r="G30" s="48" t="s">
        <v>240</v>
      </c>
      <c r="H30" s="48"/>
      <c r="I30" s="49" t="e">
        <f>I26-I27-I29</f>
        <v>#N/A</v>
      </c>
      <c r="J30" s="64"/>
      <c r="K30" s="64"/>
    </row>
    <row r="31" spans="1:11" ht="18" customHeight="1">
      <c r="A31" s="31"/>
      <c r="B31" s="80" t="s">
        <v>241</v>
      </c>
      <c r="C31" s="31"/>
      <c r="D31" s="31"/>
      <c r="E31" s="32">
        <v>6</v>
      </c>
      <c r="F31" s="31"/>
      <c r="G31" s="81" t="s">
        <v>242</v>
      </c>
      <c r="H31" s="52"/>
      <c r="I31" s="32">
        <v>12</v>
      </c>
      <c r="J31" s="52"/>
      <c r="K31" s="52"/>
    </row>
    <row r="32" spans="1:11" ht="18" customHeight="1">
      <c r="A32" s="31"/>
      <c r="B32" s="31"/>
      <c r="C32" s="31"/>
      <c r="D32" s="31"/>
      <c r="E32" s="31"/>
      <c r="F32" s="31"/>
      <c r="G32" s="31"/>
      <c r="H32" s="31"/>
      <c r="I32" s="31"/>
      <c r="J32" s="52"/>
      <c r="K32" s="52"/>
    </row>
    <row r="33" spans="1:11" ht="18" customHeight="1">
      <c r="A33" s="31"/>
      <c r="B33" s="53" t="s">
        <v>243</v>
      </c>
      <c r="C33" s="31"/>
      <c r="D33" s="31"/>
      <c r="E33" s="31"/>
      <c r="F33" s="31"/>
      <c r="G33" s="31"/>
      <c r="H33" s="31"/>
      <c r="I33" s="31"/>
      <c r="J33" s="52"/>
      <c r="K33" s="52"/>
    </row>
    <row r="34" spans="1:11" ht="18" customHeight="1">
      <c r="A34" s="31"/>
      <c r="B34" s="31"/>
      <c r="C34" s="31"/>
      <c r="D34" s="31"/>
      <c r="E34" s="31"/>
      <c r="F34" s="31"/>
      <c r="G34" s="31"/>
      <c r="H34" s="31"/>
      <c r="I34" s="31"/>
      <c r="J34" s="52"/>
      <c r="K34" s="52"/>
    </row>
    <row r="35" spans="1:11" ht="18" customHeight="1">
      <c r="A35" s="21"/>
      <c r="C35" s="21"/>
      <c r="D35" s="21"/>
      <c r="E35" s="21"/>
      <c r="F35" s="21"/>
      <c r="G35" s="21"/>
      <c r="H35" s="21"/>
      <c r="I35" s="21"/>
    </row>
    <row r="36" spans="1:11" ht="18" customHeight="1">
      <c r="A36" s="21"/>
      <c r="C36" s="21"/>
      <c r="D36" s="21"/>
      <c r="E36" s="21"/>
      <c r="F36" s="21"/>
      <c r="G36" s="21"/>
      <c r="H36" s="21"/>
      <c r="I36" s="21"/>
    </row>
    <row r="37" spans="1:11" ht="18" customHeight="1"/>
    <row r="38" spans="1:11" ht="18" customHeight="1"/>
  </sheetData>
  <mergeCells count="13">
    <mergeCell ref="B24:I24"/>
    <mergeCell ref="G25:I25"/>
    <mergeCell ref="B19:H19"/>
    <mergeCell ref="B20:H20"/>
    <mergeCell ref="B21:H21"/>
    <mergeCell ref="B22:H22"/>
    <mergeCell ref="B23:G23"/>
    <mergeCell ref="B18:H18"/>
    <mergeCell ref="A2:I2"/>
    <mergeCell ref="J2:K2"/>
    <mergeCell ref="B4:C4"/>
    <mergeCell ref="D4:E4"/>
    <mergeCell ref="A17:I17"/>
  </mergeCells>
  <pageMargins left="0.7" right="0.7" top="0.75" bottom="0.75" header="0.3" footer="0.3"/>
  <pageSetup paperSize="9" scale="58" orientation="landscape" verticalDpi="0" r:id="rId1"/>
  <extLst>
    <ext xmlns:x14="http://schemas.microsoft.com/office/spreadsheetml/2009/9/main" uri="{CCE6A557-97BC-4b89-ADB6-D9C93CAAB3DF}">
      <x14:dataValidations xmlns:xm="http://schemas.microsoft.com/office/excel/2006/main" count="1">
        <x14:dataValidation type="list" showInputMessage="1" showErrorMessage="1" xr:uid="{F5375EA7-49E7-40D8-A4C4-A20B85B18A75}">
          <x14:formula1>
            <xm:f>'&gt;&gt; INGREDIËNTENPRIJS'!$B$4:$B$246</xm:f>
          </x14:formula1>
          <xm:sqref>B5:B14</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78F8C1-8669-4D14-B118-84EB12589850}">
  <sheetPr>
    <tabColor theme="4" tint="0.79998168889431442"/>
  </sheetPr>
  <dimension ref="A1:L37"/>
  <sheetViews>
    <sheetView zoomScale="125" zoomScaleNormal="130" workbookViewId="0">
      <selection activeCell="B6" sqref="B6"/>
    </sheetView>
  </sheetViews>
  <sheetFormatPr baseColWidth="10" defaultColWidth="8.83203125" defaultRowHeight="13"/>
  <cols>
    <col min="1" max="1" width="9.83203125" style="25" customWidth="1"/>
    <col min="2" max="2" width="46" style="25" customWidth="1"/>
    <col min="3" max="3" width="16.83203125" style="25" customWidth="1"/>
    <col min="4" max="4" width="11.33203125" style="25" customWidth="1"/>
    <col min="5" max="5" width="10.1640625" style="25" customWidth="1"/>
    <col min="6" max="6" width="14.5" style="25" customWidth="1"/>
    <col min="7" max="7" width="26.6640625" style="25" customWidth="1"/>
    <col min="8" max="8" width="21.83203125" style="25" customWidth="1"/>
    <col min="9" max="9" width="9.6640625" style="25" customWidth="1"/>
    <col min="10" max="16384" width="8.83203125" style="25"/>
  </cols>
  <sheetData>
    <row r="1" spans="1:12">
      <c r="A1" s="85"/>
      <c r="B1" s="85"/>
      <c r="C1" s="85"/>
      <c r="D1" s="85"/>
      <c r="E1" s="85"/>
      <c r="F1" s="85"/>
      <c r="G1" s="85"/>
      <c r="H1" s="85"/>
      <c r="I1" s="85"/>
      <c r="J1" s="85"/>
      <c r="K1" s="85"/>
      <c r="L1" s="85"/>
    </row>
    <row r="2" spans="1:12" ht="30" customHeight="1">
      <c r="A2" s="132" t="s">
        <v>244</v>
      </c>
      <c r="B2" s="133"/>
      <c r="C2" s="133"/>
      <c r="D2" s="133"/>
      <c r="E2" s="133"/>
      <c r="F2" s="133"/>
      <c r="G2" s="133"/>
      <c r="H2" s="133"/>
      <c r="I2" s="133"/>
      <c r="J2" s="134"/>
      <c r="K2" s="134"/>
      <c r="L2" s="85"/>
    </row>
    <row r="3" spans="1:12">
      <c r="A3" s="85"/>
      <c r="B3" s="85"/>
      <c r="C3" s="85"/>
      <c r="D3" s="85"/>
      <c r="E3" s="85"/>
      <c r="F3" s="85"/>
      <c r="G3" s="85"/>
      <c r="H3" s="85"/>
      <c r="I3" s="85"/>
      <c r="J3" s="85"/>
      <c r="K3" s="85"/>
      <c r="L3" s="85"/>
    </row>
    <row r="4" spans="1:12" ht="18" customHeight="1">
      <c r="A4" s="87"/>
      <c r="B4" s="135" t="s">
        <v>225</v>
      </c>
      <c r="C4" s="135"/>
      <c r="D4" s="136" t="s">
        <v>226</v>
      </c>
      <c r="E4" s="136"/>
      <c r="F4" s="88" t="s">
        <v>1</v>
      </c>
      <c r="G4" s="89" t="s">
        <v>2</v>
      </c>
      <c r="H4" s="89" t="s">
        <v>227</v>
      </c>
      <c r="I4" s="87"/>
      <c r="J4" s="85"/>
      <c r="K4" s="85"/>
      <c r="L4" s="85"/>
    </row>
    <row r="5" spans="1:12" ht="18" customHeight="1">
      <c r="A5" s="87"/>
      <c r="B5" s="90" t="s">
        <v>108</v>
      </c>
      <c r="C5" s="90"/>
      <c r="D5" s="91">
        <v>1</v>
      </c>
      <c r="E5" s="91"/>
      <c r="F5" s="92" t="s">
        <v>17</v>
      </c>
      <c r="G5" s="93">
        <f>VLOOKUP(B5,'&gt;&gt; INGREDIËNTENPRIJS'!$B$3:$D$246,3,0)</f>
        <v>0.85</v>
      </c>
      <c r="H5" s="93">
        <f t="shared" ref="H5:H10" si="0">G5*D5</f>
        <v>0.85</v>
      </c>
      <c r="I5" s="87"/>
      <c r="J5" s="85"/>
      <c r="K5" s="85"/>
      <c r="L5" s="85"/>
    </row>
    <row r="6" spans="1:12" ht="18" customHeight="1">
      <c r="A6" s="87"/>
      <c r="B6" s="90" t="s">
        <v>245</v>
      </c>
      <c r="C6" s="90"/>
      <c r="D6" s="92">
        <v>6</v>
      </c>
      <c r="E6" s="92"/>
      <c r="F6" s="92" t="s">
        <v>17</v>
      </c>
      <c r="G6" s="93">
        <f>VLOOKUP(B6,'&gt;&gt; INGREDIËNTENPRIJS'!$B$3:$D$246,3,0)</f>
        <v>0.56000000000000005</v>
      </c>
      <c r="H6" s="93">
        <f t="shared" si="0"/>
        <v>3.3600000000000003</v>
      </c>
      <c r="I6" s="87"/>
      <c r="J6" s="85"/>
      <c r="K6" s="85"/>
      <c r="L6" s="85"/>
    </row>
    <row r="7" spans="1:12" ht="18" customHeight="1">
      <c r="A7" s="87"/>
      <c r="B7" s="90" t="s">
        <v>66</v>
      </c>
      <c r="C7" s="90"/>
      <c r="D7" s="92">
        <v>0.04</v>
      </c>
      <c r="E7" s="92"/>
      <c r="F7" s="92" t="str">
        <f>VLOOKUP(B7,'&gt;&gt; INGREDIËNTENPRIJS'!$B$3:$D$246,2,0)</f>
        <v>kg</v>
      </c>
      <c r="G7" s="93">
        <f>VLOOKUP(B7,'&gt;&gt; INGREDIËNTENPRIJS'!$B$3:$D$246,3,0)</f>
        <v>3.57</v>
      </c>
      <c r="H7" s="93">
        <f t="shared" si="0"/>
        <v>0.14280000000000001</v>
      </c>
      <c r="I7" s="87"/>
      <c r="J7" s="85"/>
      <c r="K7" s="85"/>
      <c r="L7" s="85"/>
    </row>
    <row r="8" spans="1:12" ht="18" customHeight="1">
      <c r="A8" s="87"/>
      <c r="B8" s="90" t="s">
        <v>41</v>
      </c>
      <c r="C8" s="90"/>
      <c r="D8" s="92">
        <v>1.4999999999999999E-2</v>
      </c>
      <c r="E8" s="92"/>
      <c r="F8" s="92" t="str">
        <f>VLOOKUP(B8,'&gt;&gt; INGREDIËNTENPRIJS'!$B$3:$D$246,2,0)</f>
        <v>stuk</v>
      </c>
      <c r="G8" s="93">
        <f>VLOOKUP(B8,'&gt;&gt; INGREDIËNTENPRIJS'!$B$3:$D$246,3,0)</f>
        <v>1.1000000000000001</v>
      </c>
      <c r="H8" s="93">
        <f t="shared" si="0"/>
        <v>1.6500000000000001E-2</v>
      </c>
      <c r="I8" s="87"/>
      <c r="J8" s="85"/>
      <c r="K8" s="85"/>
      <c r="L8" s="85"/>
    </row>
    <row r="9" spans="1:12" ht="18" customHeight="1">
      <c r="A9" s="87"/>
      <c r="B9" s="90" t="s">
        <v>208</v>
      </c>
      <c r="C9" s="90"/>
      <c r="D9" s="92">
        <v>0.2</v>
      </c>
      <c r="E9" s="92"/>
      <c r="F9" s="92" t="s">
        <v>3</v>
      </c>
      <c r="G9" s="93">
        <f>VLOOKUP(B9,'&gt;&gt; INGREDIËNTENPRIJS'!$B$3:$D$246,3,0)</f>
        <v>3</v>
      </c>
      <c r="H9" s="93">
        <f t="shared" si="0"/>
        <v>0.60000000000000009</v>
      </c>
      <c r="I9" s="87"/>
      <c r="J9" s="85"/>
      <c r="K9" s="85"/>
      <c r="L9" s="85"/>
    </row>
    <row r="10" spans="1:12" ht="18" customHeight="1">
      <c r="A10" s="87"/>
      <c r="B10" s="90" t="s">
        <v>246</v>
      </c>
      <c r="C10" s="90"/>
      <c r="D10" s="92">
        <v>1.4999999999999999E-2</v>
      </c>
      <c r="E10" s="92"/>
      <c r="F10" s="92" t="s">
        <v>247</v>
      </c>
      <c r="G10" s="93">
        <f>VLOOKUP(B10,'&gt;&gt; INGREDIËNTENPRIJS'!$B$3:$D$246,3,0)</f>
        <v>15</v>
      </c>
      <c r="H10" s="93">
        <f t="shared" si="0"/>
        <v>0.22499999999999998</v>
      </c>
      <c r="I10" s="87"/>
      <c r="J10" s="85"/>
      <c r="K10" s="85"/>
      <c r="L10" s="85"/>
    </row>
    <row r="11" spans="1:12" ht="18" customHeight="1">
      <c r="A11" s="87"/>
      <c r="B11" s="90"/>
      <c r="C11" s="90"/>
      <c r="D11" s="92"/>
      <c r="E11" s="92"/>
      <c r="F11" s="92"/>
      <c r="G11" s="93"/>
      <c r="H11" s="93"/>
      <c r="I11" s="87"/>
      <c r="J11" s="85"/>
      <c r="K11" s="85"/>
      <c r="L11" s="85"/>
    </row>
    <row r="12" spans="1:12" ht="18" customHeight="1">
      <c r="A12" s="87"/>
      <c r="B12" s="90"/>
      <c r="C12" s="90"/>
      <c r="D12" s="92"/>
      <c r="E12" s="92"/>
      <c r="F12" s="92"/>
      <c r="G12" s="93"/>
      <c r="H12" s="93"/>
      <c r="I12" s="87"/>
      <c r="J12" s="85"/>
      <c r="K12" s="85"/>
      <c r="L12" s="85"/>
    </row>
    <row r="13" spans="1:12" ht="18" hidden="1" customHeight="1">
      <c r="A13" s="87"/>
      <c r="B13" s="90" t="s">
        <v>171</v>
      </c>
      <c r="C13" s="90"/>
      <c r="D13" s="85"/>
      <c r="E13" s="92"/>
      <c r="F13" s="92" t="str">
        <f>VLOOKUP(B13,'&gt;&gt; INGREDIËNTENPRIJS'!$B$3:$D$246,2,0)</f>
        <v>lt</v>
      </c>
      <c r="G13" s="93">
        <f>VLOOKUP(B13,'&gt;&gt; INGREDIËNTENPRIJS'!$B$3:$D$246,3,0)</f>
        <v>1.45</v>
      </c>
      <c r="H13" s="93" t="e">
        <f>G13*#REF!</f>
        <v>#REF!</v>
      </c>
      <c r="I13" s="87"/>
      <c r="J13" s="85"/>
      <c r="K13" s="85"/>
      <c r="L13" s="85"/>
    </row>
    <row r="14" spans="1:12" ht="32" customHeight="1">
      <c r="A14" s="87"/>
      <c r="B14" s="87"/>
      <c r="C14" s="87"/>
      <c r="D14" s="87"/>
      <c r="E14" s="87"/>
      <c r="F14" s="87"/>
      <c r="G14" s="87"/>
      <c r="H14" s="87"/>
      <c r="I14" s="87"/>
      <c r="J14" s="85"/>
      <c r="K14" s="85"/>
      <c r="L14" s="85"/>
    </row>
    <row r="15" spans="1:12" ht="32" customHeight="1">
      <c r="A15" s="137" t="s">
        <v>229</v>
      </c>
      <c r="B15" s="138"/>
      <c r="C15" s="138"/>
      <c r="D15" s="138"/>
      <c r="E15" s="138"/>
      <c r="F15" s="138"/>
      <c r="G15" s="138"/>
      <c r="H15" s="138"/>
      <c r="I15" s="138"/>
      <c r="J15" s="85"/>
      <c r="K15" s="85"/>
      <c r="L15" s="85"/>
    </row>
    <row r="16" spans="1:12" ht="20" customHeight="1">
      <c r="A16" s="115" t="s">
        <v>230</v>
      </c>
      <c r="B16" s="130" t="s">
        <v>248</v>
      </c>
      <c r="C16" s="130"/>
      <c r="D16" s="130"/>
      <c r="E16" s="130"/>
      <c r="F16" s="130"/>
      <c r="G16" s="130"/>
      <c r="H16" s="96"/>
      <c r="I16" s="96"/>
      <c r="J16" s="85"/>
      <c r="K16" s="85"/>
      <c r="L16" s="85"/>
    </row>
    <row r="17" spans="1:12" ht="20" customHeight="1">
      <c r="A17" s="115" t="s">
        <v>231</v>
      </c>
      <c r="B17" s="130" t="s">
        <v>249</v>
      </c>
      <c r="C17" s="130"/>
      <c r="D17" s="130"/>
      <c r="E17" s="130"/>
      <c r="F17" s="130"/>
      <c r="G17" s="130"/>
      <c r="H17" s="96"/>
      <c r="I17" s="96"/>
      <c r="J17" s="85"/>
      <c r="K17" s="85"/>
      <c r="L17" s="85"/>
    </row>
    <row r="18" spans="1:12" ht="17.25" customHeight="1">
      <c r="A18" s="115" t="s">
        <v>232</v>
      </c>
      <c r="B18" s="130" t="s">
        <v>250</v>
      </c>
      <c r="C18" s="130"/>
      <c r="D18" s="130"/>
      <c r="E18" s="130"/>
      <c r="F18" s="130"/>
      <c r="G18" s="130"/>
      <c r="H18" s="96"/>
      <c r="I18" s="96"/>
      <c r="J18" s="85"/>
      <c r="K18" s="85"/>
      <c r="L18" s="85"/>
    </row>
    <row r="19" spans="1:12" ht="20" customHeight="1">
      <c r="A19" s="115" t="s">
        <v>233</v>
      </c>
      <c r="B19" s="130" t="s">
        <v>251</v>
      </c>
      <c r="C19" s="130"/>
      <c r="D19" s="130"/>
      <c r="E19" s="130"/>
      <c r="F19" s="130"/>
      <c r="G19" s="130"/>
      <c r="H19" s="96"/>
      <c r="I19" s="96"/>
      <c r="J19" s="85"/>
      <c r="K19" s="85"/>
      <c r="L19" s="85"/>
    </row>
    <row r="20" spans="1:12" ht="20" customHeight="1">
      <c r="A20" s="115" t="s">
        <v>234</v>
      </c>
      <c r="B20" s="130" t="s">
        <v>252</v>
      </c>
      <c r="C20" s="130"/>
      <c r="D20" s="130"/>
      <c r="E20" s="130"/>
      <c r="F20" s="130"/>
      <c r="G20" s="130"/>
      <c r="H20" s="96"/>
      <c r="I20" s="96"/>
      <c r="J20" s="85"/>
      <c r="K20" s="85"/>
      <c r="L20" s="85"/>
    </row>
    <row r="21" spans="1:12" ht="20" customHeight="1">
      <c r="A21" s="115" t="s">
        <v>253</v>
      </c>
      <c r="B21" s="130" t="s">
        <v>254</v>
      </c>
      <c r="C21" s="130"/>
      <c r="D21" s="130"/>
      <c r="E21" s="130"/>
      <c r="F21" s="130"/>
      <c r="G21" s="116"/>
      <c r="H21" s="96"/>
      <c r="I21" s="96"/>
      <c r="J21" s="85"/>
      <c r="K21" s="85"/>
      <c r="L21" s="85"/>
    </row>
    <row r="22" spans="1:12" ht="18" customHeight="1">
      <c r="A22" s="115" t="s">
        <v>255</v>
      </c>
      <c r="B22" s="116" t="s">
        <v>256</v>
      </c>
      <c r="C22" s="116"/>
      <c r="D22" s="116"/>
      <c r="E22" s="116"/>
      <c r="F22" s="116"/>
      <c r="G22" s="116"/>
      <c r="H22" s="98"/>
      <c r="I22" s="98"/>
      <c r="J22" s="85"/>
      <c r="K22" s="85"/>
      <c r="L22" s="85"/>
    </row>
    <row r="23" spans="1:12" ht="18" customHeight="1">
      <c r="A23" s="95"/>
      <c r="B23" s="97"/>
      <c r="C23" s="87"/>
      <c r="D23" s="87"/>
      <c r="E23" s="87"/>
      <c r="F23" s="87"/>
      <c r="G23" s="98"/>
      <c r="H23" s="98"/>
      <c r="I23" s="98"/>
      <c r="J23" s="85"/>
      <c r="K23" s="85"/>
      <c r="L23" s="85"/>
    </row>
    <row r="24" spans="1:12" ht="18" customHeight="1">
      <c r="A24" s="87"/>
      <c r="B24" s="99" t="s">
        <v>235</v>
      </c>
      <c r="C24" s="100"/>
      <c r="D24" s="100"/>
      <c r="E24" s="100"/>
      <c r="F24" s="87"/>
      <c r="G24" s="131" t="s">
        <v>236</v>
      </c>
      <c r="H24" s="131"/>
      <c r="I24" s="131"/>
      <c r="J24" s="85"/>
      <c r="K24" s="85"/>
      <c r="L24" s="85"/>
    </row>
    <row r="25" spans="1:12" ht="18" customHeight="1">
      <c r="A25" s="87"/>
      <c r="B25" s="87" t="s">
        <v>237</v>
      </c>
      <c r="C25" s="87"/>
      <c r="D25" s="87"/>
      <c r="E25" s="101">
        <v>12</v>
      </c>
      <c r="F25" s="87"/>
      <c r="G25" s="94" t="s">
        <v>237</v>
      </c>
      <c r="H25" s="94"/>
      <c r="I25" s="101">
        <f>E25</f>
        <v>12</v>
      </c>
      <c r="J25" s="85"/>
      <c r="K25" s="85"/>
      <c r="L25" s="85"/>
    </row>
    <row r="26" spans="1:12" ht="18" customHeight="1">
      <c r="A26" s="87"/>
      <c r="B26" s="87" t="s">
        <v>227</v>
      </c>
      <c r="C26" s="87"/>
      <c r="D26" s="87"/>
      <c r="E26" s="102">
        <f>SUM(H5:H12)</f>
        <v>5.1943000000000001</v>
      </c>
      <c r="F26" s="87"/>
      <c r="G26" s="94" t="s">
        <v>227</v>
      </c>
      <c r="H26" s="94"/>
      <c r="I26" s="102">
        <f>SUM(H5:H12)</f>
        <v>5.1943000000000001</v>
      </c>
      <c r="J26" s="103"/>
      <c r="K26" s="85"/>
      <c r="L26" s="85"/>
    </row>
    <row r="27" spans="1:12" ht="18" customHeight="1">
      <c r="A27" s="104"/>
      <c r="B27" s="104" t="s">
        <v>238</v>
      </c>
      <c r="C27" s="104"/>
      <c r="D27" s="104"/>
      <c r="E27" s="105">
        <f>E26/(E25-E28)</f>
        <v>0.45882983333333338</v>
      </c>
      <c r="F27" s="87"/>
      <c r="G27" s="106" t="s">
        <v>238</v>
      </c>
      <c r="H27" s="106"/>
      <c r="I27" s="105">
        <f>+I26/(I25-I28)</f>
        <v>0.48480133333333331</v>
      </c>
      <c r="J27" s="85"/>
      <c r="K27" s="85"/>
      <c r="L27" s="85"/>
    </row>
    <row r="28" spans="1:12" ht="18" customHeight="1">
      <c r="A28" s="87"/>
      <c r="B28" s="87" t="s">
        <v>239</v>
      </c>
      <c r="C28" s="87"/>
      <c r="D28" s="87"/>
      <c r="E28" s="101">
        <f>E25/106*6</f>
        <v>0.679245283018868</v>
      </c>
      <c r="F28" s="87"/>
      <c r="G28" s="94" t="s">
        <v>239</v>
      </c>
      <c r="H28" s="94"/>
      <c r="I28" s="101">
        <f>I25/112*12</f>
        <v>1.2857142857142856</v>
      </c>
      <c r="J28" s="85"/>
      <c r="K28" s="85"/>
      <c r="L28" s="85"/>
    </row>
    <row r="29" spans="1:12" s="108" customFormat="1" ht="18" customHeight="1">
      <c r="A29" s="87"/>
      <c r="B29" s="87" t="s">
        <v>240</v>
      </c>
      <c r="C29" s="87"/>
      <c r="D29" s="87"/>
      <c r="E29" s="102">
        <f>E25-E26-E28</f>
        <v>6.1264547169811321</v>
      </c>
      <c r="F29" s="87"/>
      <c r="G29" s="94" t="s">
        <v>240</v>
      </c>
      <c r="H29" s="94"/>
      <c r="I29" s="102">
        <f>I25-I26-I28</f>
        <v>5.5199857142857143</v>
      </c>
      <c r="J29" s="107"/>
      <c r="K29" s="107"/>
      <c r="L29" s="107"/>
    </row>
    <row r="30" spans="1:12" ht="18" customHeight="1">
      <c r="A30" s="87"/>
      <c r="B30" s="109" t="s">
        <v>241</v>
      </c>
      <c r="C30" s="87"/>
      <c r="D30" s="87"/>
      <c r="E30" s="110">
        <v>6</v>
      </c>
      <c r="F30" s="87"/>
      <c r="G30" s="111" t="s">
        <v>242</v>
      </c>
      <c r="H30" s="85"/>
      <c r="I30" s="110">
        <v>12</v>
      </c>
      <c r="J30" s="85"/>
      <c r="K30" s="85"/>
      <c r="L30" s="85"/>
    </row>
    <row r="31" spans="1:12" ht="18" customHeight="1">
      <c r="A31" s="87"/>
      <c r="B31" s="87"/>
      <c r="C31" s="87"/>
      <c r="D31" s="87"/>
      <c r="E31" s="87"/>
      <c r="F31" s="87"/>
      <c r="G31" s="87"/>
      <c r="H31" s="87"/>
      <c r="I31" s="87"/>
      <c r="J31" s="85"/>
      <c r="K31" s="85"/>
      <c r="L31" s="85"/>
    </row>
    <row r="32" spans="1:12" ht="18" customHeight="1">
      <c r="A32" s="87"/>
      <c r="B32" s="112" t="s">
        <v>243</v>
      </c>
      <c r="C32" s="87"/>
      <c r="D32" s="87"/>
      <c r="E32" s="87"/>
      <c r="F32" s="87"/>
      <c r="G32" s="87"/>
      <c r="H32" s="87"/>
      <c r="I32" s="87"/>
      <c r="J32" s="85"/>
      <c r="K32" s="85"/>
      <c r="L32" s="85"/>
    </row>
    <row r="33" spans="1:12" ht="18" customHeight="1">
      <c r="A33" s="87"/>
      <c r="B33" s="87"/>
      <c r="C33" s="87"/>
      <c r="D33" s="87"/>
      <c r="E33" s="87"/>
      <c r="F33" s="87"/>
      <c r="G33" s="87"/>
      <c r="H33" s="87"/>
      <c r="I33" s="87"/>
      <c r="J33" s="85"/>
      <c r="K33" s="85"/>
      <c r="L33" s="85"/>
    </row>
    <row r="34" spans="1:12" ht="18" customHeight="1">
      <c r="A34" s="87"/>
      <c r="B34" s="85"/>
      <c r="C34" s="87"/>
      <c r="D34" s="87"/>
      <c r="E34" s="87"/>
      <c r="F34" s="87"/>
      <c r="G34" s="87"/>
      <c r="H34" s="87"/>
      <c r="I34" s="87"/>
      <c r="J34" s="85"/>
      <c r="K34" s="85"/>
      <c r="L34" s="85"/>
    </row>
    <row r="35" spans="1:12" ht="18" customHeight="1">
      <c r="A35" s="113"/>
      <c r="C35" s="113"/>
      <c r="D35" s="113"/>
      <c r="E35" s="113"/>
      <c r="F35" s="113"/>
      <c r="G35" s="113"/>
      <c r="H35" s="113"/>
      <c r="I35" s="113"/>
    </row>
    <row r="36" spans="1:12" ht="18" customHeight="1"/>
    <row r="37" spans="1:12" ht="18" customHeight="1"/>
  </sheetData>
  <mergeCells count="12">
    <mergeCell ref="B16:G16"/>
    <mergeCell ref="A2:I2"/>
    <mergeCell ref="J2:K2"/>
    <mergeCell ref="B4:C4"/>
    <mergeCell ref="D4:E4"/>
    <mergeCell ref="A15:I15"/>
    <mergeCell ref="B17:G17"/>
    <mergeCell ref="B18:G18"/>
    <mergeCell ref="B19:G19"/>
    <mergeCell ref="B20:G20"/>
    <mergeCell ref="G24:I24"/>
    <mergeCell ref="B21:F21"/>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BE3849-4122-4CAF-995E-E993BDB67311}">
  <sheetPr>
    <tabColor theme="4" tint="0.79998168889431442"/>
  </sheetPr>
  <dimension ref="A1:L36"/>
  <sheetViews>
    <sheetView zoomScale="137" zoomScaleNormal="165" workbookViewId="0">
      <selection activeCell="N24" sqref="N24"/>
    </sheetView>
  </sheetViews>
  <sheetFormatPr baseColWidth="10" defaultColWidth="8.83203125" defaultRowHeight="13"/>
  <cols>
    <col min="1" max="1" width="9.83203125" style="25" customWidth="1"/>
    <col min="2" max="2" width="46" style="25" customWidth="1"/>
    <col min="3" max="3" width="16.83203125" style="25" customWidth="1"/>
    <col min="4" max="4" width="11.33203125" style="25" customWidth="1"/>
    <col min="5" max="5" width="10.1640625" style="25" customWidth="1"/>
    <col min="6" max="6" width="14.5" style="25" customWidth="1"/>
    <col min="7" max="7" width="26.6640625" style="25" customWidth="1"/>
    <col min="8" max="8" width="21.83203125" style="25" customWidth="1"/>
    <col min="9" max="9" width="9.6640625" style="25" customWidth="1"/>
    <col min="10" max="16384" width="8.83203125" style="25"/>
  </cols>
  <sheetData>
    <row r="1" spans="1:12">
      <c r="A1" s="85"/>
      <c r="B1" s="85"/>
      <c r="C1" s="85"/>
      <c r="D1" s="85"/>
      <c r="E1" s="85"/>
      <c r="F1" s="85"/>
      <c r="G1" s="85"/>
      <c r="H1" s="85"/>
      <c r="I1" s="85"/>
      <c r="J1" s="85"/>
      <c r="K1" s="85"/>
      <c r="L1" s="85"/>
    </row>
    <row r="2" spans="1:12" ht="30" customHeight="1">
      <c r="A2" s="132" t="s">
        <v>257</v>
      </c>
      <c r="B2" s="133"/>
      <c r="C2" s="133"/>
      <c r="D2" s="133"/>
      <c r="E2" s="133"/>
      <c r="F2" s="133"/>
      <c r="G2" s="133"/>
      <c r="H2" s="133"/>
      <c r="I2" s="133"/>
      <c r="J2" s="134"/>
      <c r="K2" s="134"/>
      <c r="L2" s="85"/>
    </row>
    <row r="3" spans="1:12">
      <c r="A3" s="85"/>
      <c r="B3" s="85"/>
      <c r="C3" s="85"/>
      <c r="D3" s="85"/>
      <c r="E3" s="85"/>
      <c r="F3" s="85"/>
      <c r="G3" s="85"/>
      <c r="H3" s="85"/>
      <c r="I3" s="85"/>
      <c r="J3" s="85"/>
      <c r="K3" s="85"/>
      <c r="L3" s="85"/>
    </row>
    <row r="4" spans="1:12" ht="18" customHeight="1">
      <c r="A4" s="87"/>
      <c r="B4" s="135" t="s">
        <v>225</v>
      </c>
      <c r="C4" s="135"/>
      <c r="D4" s="136" t="s">
        <v>226</v>
      </c>
      <c r="E4" s="136"/>
      <c r="F4" s="88" t="s">
        <v>1</v>
      </c>
      <c r="G4" s="89" t="s">
        <v>2</v>
      </c>
      <c r="H4" s="89" t="s">
        <v>227</v>
      </c>
      <c r="I4" s="87"/>
      <c r="J4" s="85"/>
      <c r="K4" s="85"/>
      <c r="L4" s="85"/>
    </row>
    <row r="5" spans="1:12" ht="18" customHeight="1">
      <c r="A5" s="87"/>
      <c r="B5" s="90" t="s">
        <v>108</v>
      </c>
      <c r="C5" s="90"/>
      <c r="D5" s="91">
        <v>1</v>
      </c>
      <c r="E5" s="91"/>
      <c r="F5" s="92" t="s">
        <v>17</v>
      </c>
      <c r="G5" s="93">
        <f>VLOOKUP(B5,'&gt;&gt; INGREDIËNTENPRIJS'!$B$3:$D$246,3,0)</f>
        <v>0.85</v>
      </c>
      <c r="H5" s="93">
        <f t="shared" ref="H5:H10" si="0">G5*D5</f>
        <v>0.85</v>
      </c>
      <c r="I5" s="87"/>
      <c r="J5" s="85"/>
      <c r="K5" s="85"/>
      <c r="L5" s="85"/>
    </row>
    <row r="6" spans="1:12" ht="18" customHeight="1">
      <c r="A6" s="87"/>
      <c r="B6" s="90" t="s">
        <v>209</v>
      </c>
      <c r="C6" s="90"/>
      <c r="D6" s="92">
        <v>0.09</v>
      </c>
      <c r="E6" s="92"/>
      <c r="F6" s="92" t="s">
        <v>258</v>
      </c>
      <c r="G6" s="93">
        <f>VLOOKUP(B6,'&gt;&gt; INGREDIËNTENPRIJS'!$B$3:$D$246,3,0)</f>
        <v>9.98</v>
      </c>
      <c r="H6" s="93">
        <f t="shared" si="0"/>
        <v>0.8982</v>
      </c>
      <c r="I6" s="87"/>
      <c r="J6" s="85"/>
      <c r="K6" s="85"/>
      <c r="L6" s="85"/>
    </row>
    <row r="7" spans="1:12" ht="18" customHeight="1">
      <c r="A7" s="87"/>
      <c r="B7" s="90" t="s">
        <v>210</v>
      </c>
      <c r="C7" s="90"/>
      <c r="D7" s="92">
        <v>0.05</v>
      </c>
      <c r="E7" s="92"/>
      <c r="F7" s="92" t="s">
        <v>258</v>
      </c>
      <c r="G7" s="93">
        <f>VLOOKUP(B7,'&gt;&gt; INGREDIËNTENPRIJS'!$B$3:$D$246,3,0)</f>
        <v>11.09</v>
      </c>
      <c r="H7" s="93">
        <f t="shared" si="0"/>
        <v>0.55449999999999999</v>
      </c>
      <c r="I7" s="87"/>
      <c r="J7" s="85"/>
      <c r="K7" s="85"/>
      <c r="L7" s="85"/>
    </row>
    <row r="8" spans="1:12" ht="18" customHeight="1">
      <c r="A8" s="87"/>
      <c r="B8" s="90" t="s">
        <v>211</v>
      </c>
      <c r="C8" s="90"/>
      <c r="D8" s="92">
        <v>0.02</v>
      </c>
      <c r="E8" s="92"/>
      <c r="F8" s="92" t="s">
        <v>247</v>
      </c>
      <c r="G8" s="93">
        <f>VLOOKUP(B8,'&gt;&gt; INGREDIËNTENPRIJS'!$B$3:$D$246,3,0)</f>
        <v>30.56</v>
      </c>
      <c r="H8" s="93">
        <f t="shared" si="0"/>
        <v>0.61119999999999997</v>
      </c>
      <c r="I8" s="87"/>
      <c r="J8" s="85"/>
      <c r="K8" s="85"/>
      <c r="L8" s="85"/>
    </row>
    <row r="9" spans="1:12" ht="18" customHeight="1">
      <c r="A9" s="87"/>
      <c r="B9" s="90" t="s">
        <v>212</v>
      </c>
      <c r="C9" s="90"/>
      <c r="D9" s="92">
        <v>1.4999999999999999E-2</v>
      </c>
      <c r="E9" s="92"/>
      <c r="F9" s="92" t="s">
        <v>247</v>
      </c>
      <c r="G9" s="93">
        <f>VLOOKUP(B9,'&gt;&gt; INGREDIËNTENPRIJS'!$B$3:$D$246,3,0)</f>
        <v>12</v>
      </c>
      <c r="H9" s="93">
        <f t="shared" si="0"/>
        <v>0.18</v>
      </c>
      <c r="I9" s="87"/>
      <c r="J9" s="85"/>
      <c r="K9" s="85"/>
      <c r="L9" s="85"/>
    </row>
    <row r="10" spans="1:12" ht="18" customHeight="1">
      <c r="A10" s="87"/>
      <c r="B10" s="90" t="s">
        <v>259</v>
      </c>
      <c r="C10" s="90"/>
      <c r="D10" s="92">
        <v>1.4999999999999999E-2</v>
      </c>
      <c r="E10" s="92"/>
      <c r="F10" s="92" t="s">
        <v>260</v>
      </c>
      <c r="G10" s="93">
        <f>VLOOKUP(B10,'&gt;&gt; INGREDIËNTENPRIJS'!$B$3:$D$246,3,0)</f>
        <v>25</v>
      </c>
      <c r="H10" s="93">
        <f t="shared" si="0"/>
        <v>0.375</v>
      </c>
      <c r="I10" s="87"/>
      <c r="J10" s="85"/>
      <c r="K10" s="85"/>
      <c r="L10" s="85"/>
    </row>
    <row r="11" spans="1:12" ht="18" customHeight="1">
      <c r="A11" s="87"/>
      <c r="B11" s="90"/>
      <c r="C11" s="90"/>
      <c r="D11" s="92"/>
      <c r="E11" s="92"/>
      <c r="F11" s="92"/>
      <c r="G11" s="93"/>
      <c r="H11" s="93"/>
      <c r="I11" s="87"/>
      <c r="J11" s="85"/>
      <c r="K11" s="85"/>
      <c r="L11" s="85"/>
    </row>
    <row r="12" spans="1:12" ht="18" customHeight="1">
      <c r="A12" s="87"/>
      <c r="B12" s="90"/>
      <c r="C12" s="90"/>
      <c r="D12" s="92"/>
      <c r="E12" s="92"/>
      <c r="F12" s="92"/>
      <c r="G12" s="93"/>
      <c r="H12" s="93"/>
      <c r="I12" s="87"/>
      <c r="J12" s="85"/>
      <c r="K12" s="85"/>
      <c r="L12" s="85"/>
    </row>
    <row r="13" spans="1:12" ht="18" hidden="1" customHeight="1">
      <c r="A13" s="87"/>
      <c r="B13" s="90" t="s">
        <v>171</v>
      </c>
      <c r="C13" s="90"/>
      <c r="D13" s="85"/>
      <c r="E13" s="92"/>
      <c r="F13" s="92" t="str">
        <f>VLOOKUP(B13,'&gt;&gt; INGREDIËNTENPRIJS'!$B$3:$D$246,2,0)</f>
        <v>lt</v>
      </c>
      <c r="G13" s="93">
        <f>VLOOKUP(B13,'&gt;&gt; INGREDIËNTENPRIJS'!$B$3:$D$246,3,0)</f>
        <v>1.45</v>
      </c>
      <c r="H13" s="93" t="e">
        <f>G13*#REF!</f>
        <v>#REF!</v>
      </c>
      <c r="I13" s="87"/>
      <c r="J13" s="85"/>
      <c r="K13" s="85"/>
      <c r="L13" s="85"/>
    </row>
    <row r="14" spans="1:12" ht="32" customHeight="1">
      <c r="A14" s="87"/>
      <c r="B14" s="87"/>
      <c r="C14" s="87"/>
      <c r="D14" s="87"/>
      <c r="E14" s="87"/>
      <c r="F14" s="87"/>
      <c r="G14" s="87"/>
      <c r="H14" s="87"/>
      <c r="I14" s="87"/>
      <c r="J14" s="85"/>
      <c r="K14" s="85"/>
      <c r="L14" s="85"/>
    </row>
    <row r="15" spans="1:12" ht="32" customHeight="1">
      <c r="A15" s="137" t="s">
        <v>229</v>
      </c>
      <c r="B15" s="138"/>
      <c r="C15" s="138"/>
      <c r="D15" s="138"/>
      <c r="E15" s="138"/>
      <c r="F15" s="138"/>
      <c r="G15" s="138"/>
      <c r="H15" s="138"/>
      <c r="I15" s="138"/>
      <c r="J15" s="85"/>
      <c r="K15" s="85"/>
      <c r="L15" s="85"/>
    </row>
    <row r="16" spans="1:12" ht="20" customHeight="1">
      <c r="A16" s="115" t="s">
        <v>230</v>
      </c>
      <c r="B16" s="130" t="s">
        <v>261</v>
      </c>
      <c r="C16" s="130"/>
      <c r="D16" s="130"/>
      <c r="E16" s="130"/>
      <c r="F16" s="130"/>
      <c r="G16" s="130"/>
      <c r="H16" s="96"/>
      <c r="I16" s="96"/>
      <c r="J16" s="85"/>
      <c r="K16" s="85"/>
      <c r="L16" s="85"/>
    </row>
    <row r="17" spans="1:12" ht="20" customHeight="1">
      <c r="A17" s="115" t="s">
        <v>231</v>
      </c>
      <c r="B17" s="130" t="s">
        <v>262</v>
      </c>
      <c r="C17" s="130"/>
      <c r="D17" s="130"/>
      <c r="E17" s="130"/>
      <c r="F17" s="130"/>
      <c r="G17" s="130"/>
      <c r="H17" s="96"/>
      <c r="I17" s="96"/>
      <c r="J17" s="85"/>
      <c r="K17" s="85"/>
      <c r="L17" s="85"/>
    </row>
    <row r="18" spans="1:12" ht="17.25" customHeight="1">
      <c r="A18" s="115" t="s">
        <v>232</v>
      </c>
      <c r="B18" s="130" t="s">
        <v>263</v>
      </c>
      <c r="C18" s="130"/>
      <c r="D18" s="130"/>
      <c r="E18" s="130"/>
      <c r="F18" s="130"/>
      <c r="G18" s="130"/>
      <c r="H18" s="96"/>
      <c r="I18" s="96"/>
      <c r="J18" s="85"/>
      <c r="K18" s="85"/>
      <c r="L18" s="85"/>
    </row>
    <row r="19" spans="1:12" ht="20" customHeight="1">
      <c r="A19" s="115" t="s">
        <v>233</v>
      </c>
      <c r="B19" s="130" t="s">
        <v>264</v>
      </c>
      <c r="C19" s="130"/>
      <c r="D19" s="130"/>
      <c r="E19" s="130"/>
      <c r="F19" s="130"/>
      <c r="G19" s="130"/>
      <c r="H19" s="96"/>
      <c r="I19" s="96"/>
      <c r="J19" s="85"/>
      <c r="K19" s="85"/>
      <c r="L19" s="85"/>
    </row>
    <row r="20" spans="1:12" ht="20" customHeight="1">
      <c r="A20" s="115" t="s">
        <v>234</v>
      </c>
      <c r="B20" s="130" t="s">
        <v>265</v>
      </c>
      <c r="C20" s="130"/>
      <c r="D20" s="130"/>
      <c r="E20" s="130"/>
      <c r="F20" s="130"/>
      <c r="G20" s="130"/>
      <c r="H20" s="96"/>
      <c r="I20" s="96"/>
      <c r="J20" s="85"/>
      <c r="K20" s="85"/>
      <c r="L20" s="85"/>
    </row>
    <row r="21" spans="1:12" ht="20" customHeight="1">
      <c r="A21" s="115" t="s">
        <v>253</v>
      </c>
      <c r="B21" s="116" t="s">
        <v>266</v>
      </c>
      <c r="C21" s="116"/>
      <c r="D21" s="116"/>
      <c r="E21" s="116"/>
      <c r="F21" s="116"/>
      <c r="G21" s="116"/>
      <c r="H21" s="96"/>
      <c r="I21" s="96"/>
      <c r="J21" s="85"/>
      <c r="K21" s="85"/>
      <c r="L21" s="85"/>
    </row>
    <row r="22" spans="1:12" ht="18" customHeight="1">
      <c r="A22" s="114"/>
      <c r="B22" s="139"/>
      <c r="C22" s="139"/>
      <c r="D22" s="139"/>
      <c r="E22" s="139"/>
      <c r="F22" s="139"/>
      <c r="G22" s="139"/>
      <c r="H22" s="139"/>
      <c r="I22" s="139"/>
      <c r="J22" s="85"/>
      <c r="K22" s="85"/>
      <c r="L22" s="85"/>
    </row>
    <row r="23" spans="1:12" ht="18" customHeight="1">
      <c r="A23" s="87"/>
      <c r="B23" s="99" t="s">
        <v>235</v>
      </c>
      <c r="C23" s="100"/>
      <c r="D23" s="100"/>
      <c r="E23" s="100"/>
      <c r="F23" s="87"/>
      <c r="G23" s="131" t="s">
        <v>236</v>
      </c>
      <c r="H23" s="131"/>
      <c r="I23" s="131"/>
      <c r="J23" s="85"/>
      <c r="K23" s="85"/>
      <c r="L23" s="85"/>
    </row>
    <row r="24" spans="1:12" ht="18" customHeight="1">
      <c r="A24" s="87"/>
      <c r="B24" s="87" t="s">
        <v>237</v>
      </c>
      <c r="C24" s="87"/>
      <c r="D24" s="87"/>
      <c r="E24" s="101">
        <v>12</v>
      </c>
      <c r="F24" s="87"/>
      <c r="G24" s="94" t="s">
        <v>237</v>
      </c>
      <c r="H24" s="94"/>
      <c r="I24" s="101">
        <f>E24</f>
        <v>12</v>
      </c>
      <c r="J24" s="85"/>
      <c r="K24" s="85"/>
      <c r="L24" s="85"/>
    </row>
    <row r="25" spans="1:12" ht="18" customHeight="1">
      <c r="A25" s="87"/>
      <c r="B25" s="87" t="s">
        <v>227</v>
      </c>
      <c r="C25" s="87"/>
      <c r="D25" s="87"/>
      <c r="E25" s="102">
        <f>SUM(H5:H12)</f>
        <v>3.4689000000000001</v>
      </c>
      <c r="F25" s="87"/>
      <c r="G25" s="94" t="s">
        <v>227</v>
      </c>
      <c r="H25" s="94"/>
      <c r="I25" s="102">
        <f>SUM(H5:H12)</f>
        <v>3.4689000000000001</v>
      </c>
      <c r="J25" s="103"/>
      <c r="K25" s="85"/>
      <c r="L25" s="85"/>
    </row>
    <row r="26" spans="1:12" ht="18" customHeight="1">
      <c r="A26" s="104"/>
      <c r="B26" s="104" t="s">
        <v>238</v>
      </c>
      <c r="C26" s="104"/>
      <c r="D26" s="104"/>
      <c r="E26" s="105">
        <f>E25/(E24-E27)</f>
        <v>0.30641950000000001</v>
      </c>
      <c r="F26" s="87"/>
      <c r="G26" s="106" t="s">
        <v>238</v>
      </c>
      <c r="H26" s="106"/>
      <c r="I26" s="105">
        <f>+I25/(I24-I27)</f>
        <v>0.323764</v>
      </c>
      <c r="J26" s="85"/>
      <c r="K26" s="85"/>
      <c r="L26" s="85"/>
    </row>
    <row r="27" spans="1:12" ht="18" customHeight="1">
      <c r="A27" s="87"/>
      <c r="B27" s="87" t="s">
        <v>239</v>
      </c>
      <c r="C27" s="87"/>
      <c r="D27" s="87"/>
      <c r="E27" s="101">
        <f>E24/106*6</f>
        <v>0.679245283018868</v>
      </c>
      <c r="F27" s="87"/>
      <c r="G27" s="94" t="s">
        <v>239</v>
      </c>
      <c r="H27" s="94"/>
      <c r="I27" s="101">
        <f>I24/112*12</f>
        <v>1.2857142857142856</v>
      </c>
      <c r="J27" s="85"/>
      <c r="K27" s="85"/>
      <c r="L27" s="85"/>
    </row>
    <row r="28" spans="1:12" s="108" customFormat="1" ht="18" customHeight="1">
      <c r="A28" s="87"/>
      <c r="B28" s="87" t="s">
        <v>240</v>
      </c>
      <c r="C28" s="87"/>
      <c r="D28" s="87"/>
      <c r="E28" s="102">
        <f>E24-E25-E27</f>
        <v>7.8518547169811326</v>
      </c>
      <c r="F28" s="87"/>
      <c r="G28" s="94" t="s">
        <v>240</v>
      </c>
      <c r="H28" s="94"/>
      <c r="I28" s="102">
        <f>I24-I25-I27</f>
        <v>7.2453857142857148</v>
      </c>
      <c r="J28" s="107"/>
      <c r="K28" s="107"/>
      <c r="L28" s="107"/>
    </row>
    <row r="29" spans="1:12" ht="18" customHeight="1">
      <c r="A29" s="87"/>
      <c r="B29" s="109" t="s">
        <v>241</v>
      </c>
      <c r="C29" s="87"/>
      <c r="D29" s="87"/>
      <c r="E29" s="110">
        <v>6</v>
      </c>
      <c r="F29" s="87"/>
      <c r="G29" s="111" t="s">
        <v>242</v>
      </c>
      <c r="H29" s="85"/>
      <c r="I29" s="110">
        <v>12</v>
      </c>
      <c r="J29" s="85"/>
      <c r="K29" s="85"/>
      <c r="L29" s="85"/>
    </row>
    <row r="30" spans="1:12" ht="18" customHeight="1">
      <c r="A30" s="87"/>
      <c r="B30" s="87"/>
      <c r="C30" s="87"/>
      <c r="D30" s="87"/>
      <c r="E30" s="87"/>
      <c r="F30" s="87"/>
      <c r="G30" s="87"/>
      <c r="H30" s="87"/>
      <c r="I30" s="87"/>
      <c r="J30" s="85"/>
      <c r="K30" s="85"/>
      <c r="L30" s="85"/>
    </row>
    <row r="31" spans="1:12" ht="18" customHeight="1">
      <c r="A31" s="87"/>
      <c r="B31" s="112" t="s">
        <v>243</v>
      </c>
      <c r="C31" s="87"/>
      <c r="D31" s="87"/>
      <c r="E31" s="87"/>
      <c r="F31" s="87"/>
      <c r="G31" s="87"/>
      <c r="H31" s="87"/>
      <c r="I31" s="87"/>
      <c r="J31" s="85"/>
      <c r="K31" s="85"/>
      <c r="L31" s="85"/>
    </row>
    <row r="32" spans="1:12" ht="18" customHeight="1">
      <c r="A32" s="87"/>
      <c r="B32" s="87"/>
      <c r="C32" s="87"/>
      <c r="D32" s="87"/>
      <c r="E32" s="87"/>
      <c r="F32" s="87"/>
      <c r="G32" s="87"/>
      <c r="H32" s="87"/>
      <c r="I32" s="87"/>
      <c r="J32" s="85"/>
      <c r="K32" s="85"/>
      <c r="L32" s="85"/>
    </row>
    <row r="33" spans="1:12" ht="18" customHeight="1">
      <c r="A33" s="87"/>
      <c r="B33" s="85"/>
      <c r="C33" s="87"/>
      <c r="D33" s="87"/>
      <c r="E33" s="87"/>
      <c r="F33" s="87"/>
      <c r="G33" s="87"/>
      <c r="H33" s="87"/>
      <c r="I33" s="87"/>
      <c r="J33" s="85"/>
      <c r="K33" s="85"/>
      <c r="L33" s="85"/>
    </row>
    <row r="34" spans="1:12" ht="18" customHeight="1">
      <c r="A34" s="113"/>
      <c r="C34" s="113"/>
      <c r="D34" s="113"/>
      <c r="E34" s="113"/>
      <c r="F34" s="113"/>
      <c r="G34" s="113"/>
      <c r="H34" s="113"/>
      <c r="I34" s="113"/>
    </row>
    <row r="35" spans="1:12" ht="18" customHeight="1"/>
    <row r="36" spans="1:12" ht="18" customHeight="1"/>
  </sheetData>
  <mergeCells count="12">
    <mergeCell ref="B16:G16"/>
    <mergeCell ref="A2:I2"/>
    <mergeCell ref="J2:K2"/>
    <mergeCell ref="B4:C4"/>
    <mergeCell ref="D4:E4"/>
    <mergeCell ref="A15:I15"/>
    <mergeCell ref="B17:G17"/>
    <mergeCell ref="B18:G18"/>
    <mergeCell ref="B19:G19"/>
    <mergeCell ref="B22:I22"/>
    <mergeCell ref="G23:I23"/>
    <mergeCell ref="B20:G20"/>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F7C47B-8420-4D27-A784-C557F7C6B685}">
  <sheetPr>
    <tabColor theme="4" tint="0.79998168889431442"/>
  </sheetPr>
  <dimension ref="A1:L36"/>
  <sheetViews>
    <sheetView zoomScale="133" workbookViewId="0">
      <selection activeCell="H33" sqref="H33"/>
    </sheetView>
  </sheetViews>
  <sheetFormatPr baseColWidth="10" defaultColWidth="8.83203125" defaultRowHeight="13"/>
  <cols>
    <col min="1" max="1" width="9.83203125" style="25" customWidth="1"/>
    <col min="2" max="2" width="46" style="25" customWidth="1"/>
    <col min="3" max="3" width="16.83203125" style="25" customWidth="1"/>
    <col min="4" max="4" width="11.33203125" style="25" customWidth="1"/>
    <col min="5" max="5" width="10.1640625" style="25" customWidth="1"/>
    <col min="6" max="6" width="14.5" style="25" customWidth="1"/>
    <col min="7" max="7" width="26.6640625" style="25" customWidth="1"/>
    <col min="8" max="8" width="21.83203125" style="25" customWidth="1"/>
    <col min="9" max="9" width="9.6640625" style="25" customWidth="1"/>
    <col min="10" max="16384" width="8.83203125" style="25"/>
  </cols>
  <sheetData>
    <row r="1" spans="1:12">
      <c r="A1" s="85"/>
      <c r="B1" s="85"/>
      <c r="C1" s="85"/>
      <c r="D1" s="85"/>
      <c r="E1" s="85"/>
      <c r="F1" s="85"/>
      <c r="G1" s="85"/>
      <c r="H1" s="85"/>
      <c r="I1" s="85"/>
      <c r="J1" s="85"/>
      <c r="K1" s="85"/>
      <c r="L1" s="85"/>
    </row>
    <row r="2" spans="1:12" ht="30" customHeight="1">
      <c r="A2" s="132" t="s">
        <v>267</v>
      </c>
      <c r="B2" s="133"/>
      <c r="C2" s="133"/>
      <c r="D2" s="133"/>
      <c r="E2" s="133"/>
      <c r="F2" s="133"/>
      <c r="G2" s="133"/>
      <c r="H2" s="133"/>
      <c r="I2" s="133"/>
      <c r="J2" s="134"/>
      <c r="K2" s="134"/>
      <c r="L2" s="85"/>
    </row>
    <row r="3" spans="1:12">
      <c r="A3" s="85"/>
      <c r="B3" s="85"/>
      <c r="C3" s="85"/>
      <c r="D3" s="85"/>
      <c r="E3" s="85"/>
      <c r="F3" s="85"/>
      <c r="G3" s="85"/>
      <c r="H3" s="85"/>
      <c r="I3" s="85"/>
      <c r="J3" s="85"/>
      <c r="K3" s="85"/>
      <c r="L3" s="85"/>
    </row>
    <row r="4" spans="1:12" ht="18" customHeight="1">
      <c r="A4" s="87"/>
      <c r="B4" s="135" t="s">
        <v>225</v>
      </c>
      <c r="C4" s="135"/>
      <c r="D4" s="136" t="s">
        <v>226</v>
      </c>
      <c r="E4" s="136"/>
      <c r="F4" s="88" t="s">
        <v>1</v>
      </c>
      <c r="G4" s="89" t="s">
        <v>2</v>
      </c>
      <c r="H4" s="89" t="s">
        <v>227</v>
      </c>
      <c r="I4" s="87"/>
      <c r="J4" s="85"/>
      <c r="K4" s="85"/>
      <c r="L4" s="85"/>
    </row>
    <row r="5" spans="1:12" ht="18" customHeight="1">
      <c r="A5" s="87"/>
      <c r="B5" s="90" t="s">
        <v>109</v>
      </c>
      <c r="C5" s="90"/>
      <c r="D5" s="91">
        <v>1</v>
      </c>
      <c r="E5" s="91"/>
      <c r="F5" s="92">
        <v>1</v>
      </c>
      <c r="G5" s="93">
        <f>VLOOKUP(B5,'&gt;&gt; INGREDIËNTENPRIJS'!$B$3:$D$246,3,0)</f>
        <v>0.96</v>
      </c>
      <c r="H5" s="93">
        <f t="shared" ref="H5:H10" si="0">G5*D5</f>
        <v>0.96</v>
      </c>
      <c r="I5" s="87"/>
      <c r="J5" s="85"/>
      <c r="K5" s="85"/>
      <c r="L5" s="85"/>
    </row>
    <row r="6" spans="1:12" ht="18" customHeight="1">
      <c r="A6" s="87"/>
      <c r="B6" s="90" t="s">
        <v>216</v>
      </c>
      <c r="C6" s="90"/>
      <c r="D6" s="92">
        <v>0.06</v>
      </c>
      <c r="E6" s="92"/>
      <c r="F6" s="92" t="s">
        <v>258</v>
      </c>
      <c r="G6" s="93">
        <f>VLOOKUP(B6,'&gt;&gt; INGREDIËNTENPRIJS'!$B$3:$D$246,3,0)</f>
        <v>29.98</v>
      </c>
      <c r="H6" s="93">
        <f t="shared" si="0"/>
        <v>1.7988</v>
      </c>
      <c r="I6" s="87"/>
      <c r="J6" s="85"/>
      <c r="K6" s="85"/>
      <c r="L6" s="85"/>
    </row>
    <row r="7" spans="1:12" ht="18" customHeight="1">
      <c r="A7" s="87"/>
      <c r="B7" s="90" t="s">
        <v>149</v>
      </c>
      <c r="C7" s="90"/>
      <c r="D7" s="92">
        <v>0.03</v>
      </c>
      <c r="E7" s="92"/>
      <c r="F7" s="92" t="str">
        <f>VLOOKUP(B7,'&gt;&gt; INGREDIËNTENPRIJS'!$B$3:$D$246,2,0)</f>
        <v>kg</v>
      </c>
      <c r="G7" s="93">
        <f>VLOOKUP(B7,'&gt;&gt; INGREDIËNTENPRIJS'!$B$3:$D$246,3,0)</f>
        <v>4.5999999999999996</v>
      </c>
      <c r="H7" s="93">
        <f t="shared" si="0"/>
        <v>0.13799999999999998</v>
      </c>
      <c r="I7" s="87"/>
      <c r="J7" s="85"/>
      <c r="K7" s="85"/>
      <c r="L7" s="85"/>
    </row>
    <row r="8" spans="1:12" ht="18" customHeight="1">
      <c r="A8" s="87"/>
      <c r="B8" s="90" t="s">
        <v>214</v>
      </c>
      <c r="C8" s="90"/>
      <c r="D8" s="92">
        <v>0.02</v>
      </c>
      <c r="E8" s="92"/>
      <c r="F8" s="92" t="s">
        <v>258</v>
      </c>
      <c r="G8" s="93">
        <f>VLOOKUP(B8,'&gt;&gt; INGREDIËNTENPRIJS'!$B$3:$D$246,3,0)</f>
        <v>8.1300000000000008</v>
      </c>
      <c r="H8" s="93">
        <f t="shared" si="0"/>
        <v>0.16260000000000002</v>
      </c>
      <c r="I8" s="87"/>
      <c r="J8" s="85"/>
      <c r="K8" s="85"/>
      <c r="L8" s="85"/>
    </row>
    <row r="9" spans="1:12" ht="18" customHeight="1">
      <c r="A9" s="87"/>
      <c r="B9" s="90" t="s">
        <v>215</v>
      </c>
      <c r="C9" s="90"/>
      <c r="D9" s="92">
        <v>0.01</v>
      </c>
      <c r="E9" s="92"/>
      <c r="F9" s="92" t="s">
        <v>247</v>
      </c>
      <c r="G9" s="93">
        <f>VLOOKUP(B9,'&gt;&gt; INGREDIËNTENPRIJS'!$B$3:$D$246,3,0)</f>
        <v>24.83</v>
      </c>
      <c r="H9" s="93">
        <f t="shared" si="0"/>
        <v>0.24829999999999999</v>
      </c>
      <c r="I9" s="87"/>
      <c r="J9" s="85"/>
      <c r="K9" s="85"/>
      <c r="L9" s="85"/>
    </row>
    <row r="10" spans="1:12" ht="18" customHeight="1">
      <c r="A10" s="87"/>
      <c r="B10" s="90" t="s">
        <v>175</v>
      </c>
      <c r="C10" s="90"/>
      <c r="D10" s="92">
        <v>0.01</v>
      </c>
      <c r="E10" s="92"/>
      <c r="F10" s="92" t="str">
        <f>VLOOKUP(B10,'&gt;&gt; INGREDIËNTENPRIJS'!$B$3:$D$246,2,0)</f>
        <v>kg</v>
      </c>
      <c r="G10" s="93">
        <f>VLOOKUP(B10,'&gt;&gt; INGREDIËNTENPRIJS'!$B$3:$D$246,3,0)</f>
        <v>13.88</v>
      </c>
      <c r="H10" s="93">
        <f t="shared" si="0"/>
        <v>0.13880000000000001</v>
      </c>
      <c r="I10" s="87"/>
      <c r="J10" s="85"/>
      <c r="K10" s="85"/>
      <c r="L10" s="85"/>
    </row>
    <row r="11" spans="1:12" ht="18" customHeight="1">
      <c r="A11" s="87"/>
      <c r="B11" s="90"/>
      <c r="C11" s="90"/>
      <c r="D11" s="92"/>
      <c r="E11" s="92"/>
      <c r="F11" s="92"/>
      <c r="G11" s="93"/>
      <c r="H11" s="93"/>
      <c r="I11" s="87"/>
      <c r="J11" s="85"/>
      <c r="K11" s="85"/>
      <c r="L11" s="85"/>
    </row>
    <row r="12" spans="1:12" ht="18" customHeight="1">
      <c r="A12" s="87"/>
      <c r="B12" s="90"/>
      <c r="C12" s="90"/>
      <c r="D12" s="92"/>
      <c r="E12" s="92"/>
      <c r="F12" s="92"/>
      <c r="G12" s="93"/>
      <c r="H12" s="93"/>
      <c r="I12" s="87"/>
      <c r="J12" s="85"/>
      <c r="K12" s="85"/>
      <c r="L12" s="85"/>
    </row>
    <row r="13" spans="1:12" ht="18" hidden="1" customHeight="1">
      <c r="A13" s="87"/>
      <c r="B13" s="90" t="s">
        <v>171</v>
      </c>
      <c r="C13" s="90"/>
      <c r="D13" s="85"/>
      <c r="E13" s="92"/>
      <c r="F13" s="92" t="str">
        <f>VLOOKUP(B13,'&gt;&gt; INGREDIËNTENPRIJS'!$B$3:$D$246,2,0)</f>
        <v>lt</v>
      </c>
      <c r="G13" s="93">
        <f>VLOOKUP(B13,'&gt;&gt; INGREDIËNTENPRIJS'!$B$3:$D$246,3,0)</f>
        <v>1.45</v>
      </c>
      <c r="H13" s="93" t="e">
        <f>G13*#REF!</f>
        <v>#REF!</v>
      </c>
      <c r="I13" s="87"/>
      <c r="J13" s="85"/>
      <c r="K13" s="85"/>
      <c r="L13" s="85"/>
    </row>
    <row r="14" spans="1:12" ht="32" customHeight="1">
      <c r="A14" s="87"/>
      <c r="B14" s="87"/>
      <c r="C14" s="87"/>
      <c r="D14" s="87"/>
      <c r="E14" s="87"/>
      <c r="F14" s="87"/>
      <c r="G14" s="87"/>
      <c r="H14" s="87"/>
      <c r="I14" s="87"/>
      <c r="J14" s="85"/>
      <c r="K14" s="85"/>
      <c r="L14" s="85"/>
    </row>
    <row r="15" spans="1:12" ht="32" customHeight="1">
      <c r="A15" s="137" t="s">
        <v>229</v>
      </c>
      <c r="B15" s="138"/>
      <c r="C15" s="138"/>
      <c r="D15" s="138"/>
      <c r="E15" s="138"/>
      <c r="F15" s="138"/>
      <c r="G15" s="138"/>
      <c r="H15" s="138"/>
      <c r="I15" s="138"/>
      <c r="J15" s="85"/>
      <c r="K15" s="85"/>
      <c r="L15" s="85"/>
    </row>
    <row r="16" spans="1:12" ht="20" customHeight="1">
      <c r="A16" s="115" t="s">
        <v>230</v>
      </c>
      <c r="B16" s="130" t="s">
        <v>268</v>
      </c>
      <c r="C16" s="130"/>
      <c r="D16" s="130"/>
      <c r="E16" s="130"/>
      <c r="F16" s="130"/>
      <c r="G16" s="130"/>
      <c r="H16" s="96"/>
      <c r="I16" s="96"/>
      <c r="J16" s="85"/>
      <c r="K16" s="85"/>
      <c r="L16" s="85"/>
    </row>
    <row r="17" spans="1:12" ht="20" customHeight="1">
      <c r="A17" s="115" t="s">
        <v>231</v>
      </c>
      <c r="B17" s="130" t="s">
        <v>269</v>
      </c>
      <c r="C17" s="130"/>
      <c r="D17" s="130"/>
      <c r="E17" s="130"/>
      <c r="F17" s="130"/>
      <c r="G17" s="130"/>
      <c r="H17" s="96"/>
      <c r="I17" s="96"/>
      <c r="J17" s="85"/>
      <c r="K17" s="85"/>
      <c r="L17" s="85"/>
    </row>
    <row r="18" spans="1:12" ht="17.25" customHeight="1">
      <c r="A18" s="115" t="s">
        <v>232</v>
      </c>
      <c r="B18" s="130" t="s">
        <v>270</v>
      </c>
      <c r="C18" s="130"/>
      <c r="D18" s="130"/>
      <c r="E18" s="130"/>
      <c r="F18" s="130"/>
      <c r="G18" s="130"/>
      <c r="H18" s="96"/>
      <c r="I18" s="96"/>
      <c r="J18" s="85"/>
      <c r="K18" s="85"/>
      <c r="L18" s="85"/>
    </row>
    <row r="19" spans="1:12" ht="20" customHeight="1">
      <c r="A19" s="115" t="s">
        <v>233</v>
      </c>
      <c r="B19" s="130" t="s">
        <v>271</v>
      </c>
      <c r="C19" s="130"/>
      <c r="D19" s="130"/>
      <c r="E19" s="130"/>
      <c r="F19" s="130"/>
      <c r="G19" s="130"/>
      <c r="H19" s="96"/>
      <c r="I19" s="96"/>
      <c r="J19" s="85"/>
      <c r="K19" s="85"/>
      <c r="L19" s="85"/>
    </row>
    <row r="20" spans="1:12" ht="20" customHeight="1">
      <c r="A20" s="115"/>
      <c r="B20" s="116"/>
      <c r="C20" s="116"/>
      <c r="D20" s="116"/>
      <c r="E20" s="116"/>
      <c r="F20" s="116"/>
      <c r="G20" s="116"/>
      <c r="H20" s="96"/>
      <c r="I20" s="96"/>
      <c r="J20" s="85"/>
      <c r="K20" s="85"/>
      <c r="L20" s="85"/>
    </row>
    <row r="21" spans="1:12" ht="20" customHeight="1">
      <c r="A21" s="115"/>
      <c r="B21" s="116"/>
      <c r="C21" s="116"/>
      <c r="D21" s="116"/>
      <c r="E21" s="116"/>
      <c r="F21" s="116"/>
      <c r="G21" s="116"/>
      <c r="H21" s="96"/>
      <c r="I21" s="96"/>
      <c r="J21" s="85"/>
      <c r="K21" s="85"/>
      <c r="L21" s="85"/>
    </row>
    <row r="22" spans="1:12" ht="18" customHeight="1">
      <c r="A22" s="114"/>
      <c r="B22" s="139"/>
      <c r="C22" s="139"/>
      <c r="D22" s="139"/>
      <c r="E22" s="139"/>
      <c r="F22" s="139"/>
      <c r="G22" s="139"/>
      <c r="H22" s="139"/>
      <c r="I22" s="139"/>
      <c r="J22" s="85"/>
      <c r="K22" s="85"/>
      <c r="L22" s="85"/>
    </row>
    <row r="23" spans="1:12" ht="18" customHeight="1">
      <c r="A23" s="87"/>
      <c r="B23" s="99" t="s">
        <v>235</v>
      </c>
      <c r="C23" s="100"/>
      <c r="D23" s="100"/>
      <c r="E23" s="100"/>
      <c r="F23" s="87"/>
      <c r="G23" s="131" t="s">
        <v>236</v>
      </c>
      <c r="H23" s="131"/>
      <c r="I23" s="131"/>
      <c r="J23" s="85"/>
      <c r="K23" s="85"/>
      <c r="L23" s="85"/>
    </row>
    <row r="24" spans="1:12" ht="18" customHeight="1">
      <c r="A24" s="87"/>
      <c r="B24" s="87" t="s">
        <v>237</v>
      </c>
      <c r="C24" s="87"/>
      <c r="D24" s="87"/>
      <c r="E24" s="101">
        <v>12</v>
      </c>
      <c r="F24" s="87"/>
      <c r="G24" s="94" t="s">
        <v>237</v>
      </c>
      <c r="H24" s="94"/>
      <c r="I24" s="101">
        <f>E24</f>
        <v>12</v>
      </c>
      <c r="J24" s="85"/>
      <c r="K24" s="85"/>
      <c r="L24" s="85"/>
    </row>
    <row r="25" spans="1:12" ht="18" customHeight="1">
      <c r="A25" s="87"/>
      <c r="B25" s="87" t="s">
        <v>227</v>
      </c>
      <c r="C25" s="87"/>
      <c r="D25" s="87"/>
      <c r="E25" s="102">
        <f>SUM(H5:H12)</f>
        <v>3.4464999999999995</v>
      </c>
      <c r="F25" s="87"/>
      <c r="G25" s="94" t="s">
        <v>227</v>
      </c>
      <c r="H25" s="94"/>
      <c r="I25" s="102">
        <f>SUM(H5:H12)</f>
        <v>3.4464999999999995</v>
      </c>
      <c r="J25" s="103"/>
      <c r="K25" s="85"/>
      <c r="L25" s="85"/>
    </row>
    <row r="26" spans="1:12" ht="18" customHeight="1">
      <c r="A26" s="104"/>
      <c r="B26" s="104" t="s">
        <v>238</v>
      </c>
      <c r="C26" s="104"/>
      <c r="D26" s="104"/>
      <c r="E26" s="105">
        <f>E25/(E24-E27)</f>
        <v>0.30444083333333333</v>
      </c>
      <c r="F26" s="87"/>
      <c r="G26" s="106" t="s">
        <v>238</v>
      </c>
      <c r="H26" s="106"/>
      <c r="I26" s="105">
        <f>+I25/(I24-I27)</f>
        <v>0.32167333333333326</v>
      </c>
      <c r="J26" s="85"/>
      <c r="K26" s="85"/>
      <c r="L26" s="85"/>
    </row>
    <row r="27" spans="1:12" ht="18" customHeight="1">
      <c r="A27" s="87"/>
      <c r="B27" s="87" t="s">
        <v>239</v>
      </c>
      <c r="C27" s="87"/>
      <c r="D27" s="87"/>
      <c r="E27" s="101">
        <f>E24/106*6</f>
        <v>0.679245283018868</v>
      </c>
      <c r="F27" s="87"/>
      <c r="G27" s="94" t="s">
        <v>239</v>
      </c>
      <c r="H27" s="94"/>
      <c r="I27" s="101">
        <f>I24/112*12</f>
        <v>1.2857142857142856</v>
      </c>
      <c r="J27" s="85"/>
      <c r="K27" s="85"/>
      <c r="L27" s="85"/>
    </row>
    <row r="28" spans="1:12" s="108" customFormat="1" ht="18" customHeight="1">
      <c r="A28" s="87"/>
      <c r="B28" s="87" t="s">
        <v>240</v>
      </c>
      <c r="C28" s="87"/>
      <c r="D28" s="87"/>
      <c r="E28" s="102">
        <f>E24-E25-E27</f>
        <v>7.8742547169811319</v>
      </c>
      <c r="F28" s="87"/>
      <c r="G28" s="94" t="s">
        <v>240</v>
      </c>
      <c r="H28" s="94"/>
      <c r="I28" s="102">
        <f>I24-I25-I27</f>
        <v>7.2677857142857141</v>
      </c>
      <c r="J28" s="107"/>
      <c r="K28" s="107"/>
      <c r="L28" s="107"/>
    </row>
    <row r="29" spans="1:12" ht="18" customHeight="1">
      <c r="A29" s="87"/>
      <c r="B29" s="109" t="s">
        <v>241</v>
      </c>
      <c r="C29" s="87"/>
      <c r="D29" s="87"/>
      <c r="E29" s="110">
        <v>6</v>
      </c>
      <c r="F29" s="87"/>
      <c r="G29" s="111" t="s">
        <v>242</v>
      </c>
      <c r="H29" s="85"/>
      <c r="I29" s="110">
        <v>12</v>
      </c>
      <c r="J29" s="85"/>
      <c r="K29" s="85"/>
      <c r="L29" s="85"/>
    </row>
    <row r="30" spans="1:12" ht="18" customHeight="1">
      <c r="A30" s="87"/>
      <c r="B30" s="87"/>
      <c r="C30" s="87"/>
      <c r="D30" s="87"/>
      <c r="E30" s="87"/>
      <c r="F30" s="87"/>
      <c r="G30" s="87"/>
      <c r="H30" s="87"/>
      <c r="I30" s="87"/>
      <c r="J30" s="85"/>
      <c r="K30" s="85"/>
      <c r="L30" s="85"/>
    </row>
    <row r="31" spans="1:12" ht="18" customHeight="1">
      <c r="A31" s="87"/>
      <c r="B31" s="112" t="s">
        <v>243</v>
      </c>
      <c r="C31" s="87"/>
      <c r="D31" s="87"/>
      <c r="E31" s="87"/>
      <c r="F31" s="87"/>
      <c r="G31" s="87"/>
      <c r="H31" s="87"/>
      <c r="I31" s="87"/>
      <c r="J31" s="85"/>
      <c r="K31" s="85"/>
      <c r="L31" s="85"/>
    </row>
    <row r="32" spans="1:12" ht="18" customHeight="1">
      <c r="A32" s="87"/>
      <c r="B32" s="87"/>
      <c r="C32" s="87"/>
      <c r="D32" s="87"/>
      <c r="E32" s="87"/>
      <c r="F32" s="87"/>
      <c r="G32" s="87"/>
      <c r="H32" s="87"/>
      <c r="I32" s="87"/>
      <c r="J32" s="85"/>
      <c r="K32" s="85"/>
      <c r="L32" s="85"/>
    </row>
    <row r="33" spans="1:12" ht="18" customHeight="1">
      <c r="A33" s="87"/>
      <c r="B33" s="85"/>
      <c r="C33" s="87"/>
      <c r="D33" s="87"/>
      <c r="E33" s="87"/>
      <c r="F33" s="87"/>
      <c r="G33" s="87"/>
      <c r="H33" s="87"/>
      <c r="I33" s="87"/>
      <c r="J33" s="85"/>
      <c r="K33" s="85"/>
      <c r="L33" s="85"/>
    </row>
    <row r="34" spans="1:12" ht="18" customHeight="1">
      <c r="A34" s="113"/>
      <c r="C34" s="113"/>
      <c r="D34" s="113"/>
      <c r="E34" s="113"/>
      <c r="F34" s="113"/>
      <c r="G34" s="113"/>
      <c r="H34" s="113"/>
      <c r="I34" s="113"/>
    </row>
    <row r="35" spans="1:12" ht="18" customHeight="1"/>
    <row r="36" spans="1:12" ht="18" customHeight="1"/>
  </sheetData>
  <mergeCells count="11">
    <mergeCell ref="B16:G16"/>
    <mergeCell ref="A2:I2"/>
    <mergeCell ref="J2:K2"/>
    <mergeCell ref="B4:C4"/>
    <mergeCell ref="D4:E4"/>
    <mergeCell ref="A15:I15"/>
    <mergeCell ref="G23:I23"/>
    <mergeCell ref="B17:G17"/>
    <mergeCell ref="B18:G18"/>
    <mergeCell ref="B19:G19"/>
    <mergeCell ref="B22:I22"/>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E14D42-BC45-421C-B4F4-B0FF7561EAC0}">
  <sheetPr>
    <tabColor theme="4" tint="0.79998168889431442"/>
  </sheetPr>
  <dimension ref="A1:L36"/>
  <sheetViews>
    <sheetView zoomScale="156" workbookViewId="0">
      <selection activeCell="B7" sqref="B7"/>
    </sheetView>
  </sheetViews>
  <sheetFormatPr baseColWidth="10" defaultColWidth="8.83203125" defaultRowHeight="13"/>
  <cols>
    <col min="1" max="1" width="9.83203125" style="25" customWidth="1"/>
    <col min="2" max="2" width="46" style="25" customWidth="1"/>
    <col min="3" max="3" width="16.83203125" style="25" customWidth="1"/>
    <col min="4" max="4" width="11.33203125" style="25" customWidth="1"/>
    <col min="5" max="5" width="10.1640625" style="25" customWidth="1"/>
    <col min="6" max="6" width="14.5" style="25" customWidth="1"/>
    <col min="7" max="7" width="26.6640625" style="25" customWidth="1"/>
    <col min="8" max="8" width="21.83203125" style="25" customWidth="1"/>
    <col min="9" max="9" width="9.6640625" style="25" customWidth="1"/>
    <col min="10" max="16384" width="8.83203125" style="25"/>
  </cols>
  <sheetData>
    <row r="1" spans="1:12">
      <c r="A1" s="85"/>
      <c r="B1" s="85"/>
      <c r="C1" s="85"/>
      <c r="D1" s="85"/>
      <c r="E1" s="85"/>
      <c r="F1" s="85"/>
      <c r="G1" s="85"/>
      <c r="H1" s="85"/>
      <c r="I1" s="85"/>
      <c r="J1" s="85"/>
      <c r="K1" s="85"/>
      <c r="L1" s="85"/>
    </row>
    <row r="2" spans="1:12" ht="30" customHeight="1">
      <c r="A2" s="132" t="s">
        <v>272</v>
      </c>
      <c r="B2" s="133"/>
      <c r="C2" s="133"/>
      <c r="D2" s="133"/>
      <c r="E2" s="133"/>
      <c r="F2" s="133"/>
      <c r="G2" s="133"/>
      <c r="H2" s="133"/>
      <c r="I2" s="133"/>
      <c r="J2" s="134"/>
      <c r="K2" s="134"/>
      <c r="L2" s="85"/>
    </row>
    <row r="3" spans="1:12">
      <c r="A3" s="85"/>
      <c r="B3" s="85"/>
      <c r="C3" s="85"/>
      <c r="D3" s="85"/>
      <c r="E3" s="85"/>
      <c r="F3" s="85"/>
      <c r="G3" s="85"/>
      <c r="H3" s="85"/>
      <c r="I3" s="85"/>
      <c r="J3" s="85"/>
      <c r="K3" s="85"/>
      <c r="L3" s="85"/>
    </row>
    <row r="4" spans="1:12" ht="18" customHeight="1">
      <c r="A4" s="87"/>
      <c r="B4" s="135" t="s">
        <v>225</v>
      </c>
      <c r="C4" s="135"/>
      <c r="D4" s="136" t="s">
        <v>226</v>
      </c>
      <c r="E4" s="136"/>
      <c r="F4" s="88" t="s">
        <v>1</v>
      </c>
      <c r="G4" s="89" t="s">
        <v>2</v>
      </c>
      <c r="H4" s="89" t="s">
        <v>227</v>
      </c>
      <c r="I4" s="87"/>
      <c r="J4" s="85"/>
      <c r="K4" s="85"/>
      <c r="L4" s="85"/>
    </row>
    <row r="5" spans="1:12" ht="18" customHeight="1">
      <c r="A5" s="87"/>
      <c r="B5" s="90" t="s">
        <v>110</v>
      </c>
      <c r="C5" s="90"/>
      <c r="D5" s="91">
        <v>1</v>
      </c>
      <c r="E5" s="91"/>
      <c r="F5" s="92">
        <v>1</v>
      </c>
      <c r="G5" s="93">
        <f>VLOOKUP(B5,'&gt;&gt; INGREDIËNTENPRIJS'!$B$3:$D$246,3,0)</f>
        <v>1.06</v>
      </c>
      <c r="H5" s="93">
        <f t="shared" ref="H5:H8" si="0">G5*D5</f>
        <v>1.06</v>
      </c>
      <c r="I5" s="87"/>
      <c r="J5" s="85"/>
      <c r="K5" s="85"/>
      <c r="L5" s="85"/>
    </row>
    <row r="6" spans="1:12" ht="18" customHeight="1">
      <c r="A6" s="87"/>
      <c r="B6" s="90" t="s">
        <v>217</v>
      </c>
      <c r="C6" s="90"/>
      <c r="D6" s="92">
        <v>0.02</v>
      </c>
      <c r="E6" s="92"/>
      <c r="F6" s="92" t="s">
        <v>258</v>
      </c>
      <c r="G6" s="93">
        <f>VLOOKUP(B6,'&gt;&gt; INGREDIËNTENPRIJS'!$B$3:$D$246,3,0)</f>
        <v>2.27</v>
      </c>
      <c r="H6" s="93">
        <f t="shared" si="0"/>
        <v>4.5400000000000003E-2</v>
      </c>
      <c r="I6" s="87"/>
      <c r="J6" s="85"/>
      <c r="K6" s="85"/>
      <c r="L6" s="85"/>
    </row>
    <row r="7" spans="1:12" ht="18" customHeight="1">
      <c r="A7" s="87"/>
      <c r="B7" s="90" t="s">
        <v>273</v>
      </c>
      <c r="C7" s="90"/>
      <c r="D7" s="92">
        <v>0.01</v>
      </c>
      <c r="E7" s="92"/>
      <c r="F7" s="92" t="s">
        <v>258</v>
      </c>
      <c r="G7" s="93">
        <f>VLOOKUP(B7,'&gt;&gt; INGREDIËNTENPRIJS'!$B$3:$D$246,3,0)</f>
        <v>15</v>
      </c>
      <c r="H7" s="93">
        <f t="shared" si="0"/>
        <v>0.15</v>
      </c>
      <c r="I7" s="87"/>
      <c r="J7" s="85"/>
      <c r="K7" s="85"/>
      <c r="L7" s="85"/>
    </row>
    <row r="8" spans="1:12" ht="18" customHeight="1">
      <c r="A8" s="87"/>
      <c r="B8" s="90" t="s">
        <v>218</v>
      </c>
      <c r="C8" s="90"/>
      <c r="D8" s="92">
        <v>0.08</v>
      </c>
      <c r="E8" s="92"/>
      <c r="F8" s="92" t="s">
        <v>274</v>
      </c>
      <c r="G8" s="93">
        <f>VLOOKUP(B8,'&gt;&gt; INGREDIËNTENPRIJS'!$B$3:$D$246,3,0)</f>
        <v>17.2</v>
      </c>
      <c r="H8" s="93">
        <f t="shared" si="0"/>
        <v>1.3759999999999999</v>
      </c>
      <c r="I8" s="87"/>
      <c r="J8" s="85"/>
      <c r="K8" s="85"/>
      <c r="L8" s="85"/>
    </row>
    <row r="9" spans="1:12" ht="18" customHeight="1">
      <c r="A9" s="87"/>
      <c r="B9" s="90" t="s">
        <v>219</v>
      </c>
      <c r="C9" s="90"/>
      <c r="D9" s="92">
        <v>0.02</v>
      </c>
      <c r="E9" s="92"/>
      <c r="F9" s="92" t="s">
        <v>274</v>
      </c>
      <c r="G9" s="93">
        <f>VLOOKUP(B9,'&gt;&gt; INGREDIËNTENPRIJS'!$B$3:$D$246,3,0)</f>
        <v>10.45</v>
      </c>
      <c r="H9" s="93">
        <f>G9*D9</f>
        <v>0.20899999999999999</v>
      </c>
      <c r="I9" s="87"/>
      <c r="J9" s="85"/>
      <c r="K9" s="85"/>
      <c r="L9" s="85"/>
    </row>
    <row r="10" spans="1:12" ht="18" customHeight="1">
      <c r="A10" s="87"/>
      <c r="B10" s="90"/>
      <c r="C10" s="90"/>
      <c r="D10" s="92"/>
      <c r="E10" s="92"/>
      <c r="F10" s="92"/>
      <c r="G10" s="93"/>
      <c r="H10" s="93"/>
      <c r="I10" s="87"/>
      <c r="J10" s="85"/>
      <c r="K10" s="85"/>
      <c r="L10" s="85"/>
    </row>
    <row r="11" spans="1:12" ht="18" customHeight="1">
      <c r="A11" s="87"/>
      <c r="B11" s="90"/>
      <c r="C11" s="90"/>
      <c r="D11" s="92"/>
      <c r="E11" s="92"/>
      <c r="F11" s="92"/>
      <c r="G11" s="93"/>
      <c r="H11" s="93"/>
      <c r="I11" s="87"/>
      <c r="J11" s="85"/>
      <c r="K11" s="85"/>
      <c r="L11" s="85"/>
    </row>
    <row r="12" spans="1:12" ht="18" customHeight="1">
      <c r="A12" s="87"/>
      <c r="B12" s="90"/>
      <c r="C12" s="90"/>
      <c r="D12" s="92"/>
      <c r="E12" s="92"/>
      <c r="F12" s="92"/>
      <c r="G12" s="93"/>
      <c r="H12" s="93"/>
      <c r="I12" s="87"/>
      <c r="J12" s="85"/>
      <c r="K12" s="85"/>
      <c r="L12" s="85"/>
    </row>
    <row r="13" spans="1:12" ht="18" hidden="1" customHeight="1">
      <c r="A13" s="87"/>
      <c r="B13" s="90" t="s">
        <v>171</v>
      </c>
      <c r="C13" s="90"/>
      <c r="D13" s="85"/>
      <c r="E13" s="92"/>
      <c r="F13" s="92" t="str">
        <f>VLOOKUP(B13,'&gt;&gt; INGREDIËNTENPRIJS'!$B$3:$D$246,2,0)</f>
        <v>lt</v>
      </c>
      <c r="G13" s="93">
        <f>VLOOKUP(B13,'&gt;&gt; INGREDIËNTENPRIJS'!$B$3:$D$246,3,0)</f>
        <v>1.45</v>
      </c>
      <c r="H13" s="93" t="e">
        <f>G13*#REF!</f>
        <v>#REF!</v>
      </c>
      <c r="I13" s="87"/>
      <c r="J13" s="85"/>
      <c r="K13" s="85"/>
      <c r="L13" s="85"/>
    </row>
    <row r="14" spans="1:12" ht="32" customHeight="1">
      <c r="A14" s="87"/>
      <c r="B14" s="87"/>
      <c r="C14" s="87"/>
      <c r="D14" s="87"/>
      <c r="E14" s="87"/>
      <c r="F14" s="87"/>
      <c r="G14" s="87"/>
      <c r="H14" s="87"/>
      <c r="I14" s="87"/>
      <c r="J14" s="85"/>
      <c r="K14" s="85"/>
      <c r="L14" s="85"/>
    </row>
    <row r="15" spans="1:12" ht="32" customHeight="1">
      <c r="A15" s="137" t="s">
        <v>229</v>
      </c>
      <c r="B15" s="138"/>
      <c r="C15" s="138"/>
      <c r="D15" s="138"/>
      <c r="E15" s="138"/>
      <c r="F15" s="138"/>
      <c r="G15" s="138"/>
      <c r="H15" s="138"/>
      <c r="I15" s="138"/>
      <c r="J15" s="85"/>
      <c r="K15" s="85"/>
      <c r="L15" s="85"/>
    </row>
    <row r="16" spans="1:12" ht="20" customHeight="1">
      <c r="A16" s="115" t="s">
        <v>230</v>
      </c>
      <c r="B16" s="130" t="s">
        <v>275</v>
      </c>
      <c r="C16" s="130"/>
      <c r="D16" s="130"/>
      <c r="E16" s="130"/>
      <c r="F16" s="130"/>
      <c r="G16" s="130"/>
      <c r="H16" s="96"/>
      <c r="I16" s="96"/>
      <c r="J16" s="85"/>
      <c r="K16" s="85"/>
      <c r="L16" s="85"/>
    </row>
    <row r="17" spans="1:12" ht="20" customHeight="1">
      <c r="A17" s="115" t="s">
        <v>231</v>
      </c>
      <c r="B17" s="130" t="s">
        <v>276</v>
      </c>
      <c r="C17" s="130"/>
      <c r="D17" s="130"/>
      <c r="E17" s="130"/>
      <c r="F17" s="130"/>
      <c r="G17" s="130"/>
      <c r="H17" s="96"/>
      <c r="I17" s="96"/>
      <c r="J17" s="85"/>
      <c r="K17" s="85"/>
      <c r="L17" s="85"/>
    </row>
    <row r="18" spans="1:12" ht="17.25" customHeight="1">
      <c r="A18" s="115" t="s">
        <v>232</v>
      </c>
      <c r="B18" s="130" t="s">
        <v>277</v>
      </c>
      <c r="C18" s="130"/>
      <c r="D18" s="130"/>
      <c r="E18" s="130"/>
      <c r="F18" s="130"/>
      <c r="G18" s="130"/>
      <c r="H18" s="96"/>
      <c r="I18" s="96"/>
      <c r="J18" s="85"/>
      <c r="K18" s="85"/>
      <c r="L18" s="85"/>
    </row>
    <row r="19" spans="1:12" ht="20" customHeight="1">
      <c r="A19" s="115" t="s">
        <v>233</v>
      </c>
      <c r="B19" s="130" t="s">
        <v>278</v>
      </c>
      <c r="C19" s="130"/>
      <c r="D19" s="130"/>
      <c r="E19" s="130"/>
      <c r="F19" s="130"/>
      <c r="G19" s="130"/>
      <c r="H19" s="96"/>
      <c r="I19" s="96"/>
      <c r="J19" s="85"/>
      <c r="K19" s="85"/>
      <c r="L19" s="85"/>
    </row>
    <row r="20" spans="1:12" ht="20" customHeight="1">
      <c r="A20" s="115" t="s">
        <v>234</v>
      </c>
      <c r="B20" s="130" t="s">
        <v>279</v>
      </c>
      <c r="C20" s="130"/>
      <c r="D20" s="130"/>
      <c r="E20" s="130"/>
      <c r="F20" s="130"/>
      <c r="G20" s="130"/>
      <c r="H20" s="97"/>
      <c r="I20" s="97"/>
      <c r="J20" s="85"/>
      <c r="K20" s="85"/>
      <c r="L20" s="85"/>
    </row>
    <row r="21" spans="1:12" ht="20" customHeight="1">
      <c r="A21" s="115" t="s">
        <v>253</v>
      </c>
      <c r="B21" s="130" t="s">
        <v>280</v>
      </c>
      <c r="C21" s="130"/>
      <c r="D21" s="130"/>
      <c r="E21" s="130"/>
      <c r="F21" s="130"/>
      <c r="G21" s="130"/>
      <c r="H21" s="97"/>
      <c r="I21" s="97"/>
      <c r="J21" s="85"/>
      <c r="K21" s="85"/>
      <c r="L21" s="85"/>
    </row>
    <row r="22" spans="1:12" ht="18" customHeight="1">
      <c r="A22" s="114"/>
      <c r="B22" s="139"/>
      <c r="C22" s="139"/>
      <c r="D22" s="139"/>
      <c r="E22" s="139"/>
      <c r="F22" s="139"/>
      <c r="G22" s="139"/>
      <c r="H22" s="139"/>
      <c r="I22" s="139"/>
      <c r="J22" s="85"/>
      <c r="K22" s="85"/>
      <c r="L22" s="85"/>
    </row>
    <row r="23" spans="1:12" ht="18" customHeight="1">
      <c r="A23" s="87"/>
      <c r="B23" s="99" t="s">
        <v>235</v>
      </c>
      <c r="C23" s="100"/>
      <c r="D23" s="100"/>
      <c r="E23" s="100"/>
      <c r="F23" s="87"/>
      <c r="G23" s="131" t="s">
        <v>236</v>
      </c>
      <c r="H23" s="131"/>
      <c r="I23" s="131"/>
      <c r="J23" s="85"/>
      <c r="K23" s="85"/>
      <c r="L23" s="85"/>
    </row>
    <row r="24" spans="1:12" ht="18" customHeight="1">
      <c r="A24" s="87"/>
      <c r="B24" s="87" t="s">
        <v>237</v>
      </c>
      <c r="C24" s="87"/>
      <c r="D24" s="87"/>
      <c r="E24" s="101">
        <v>12</v>
      </c>
      <c r="F24" s="87"/>
      <c r="G24" s="94" t="s">
        <v>237</v>
      </c>
      <c r="H24" s="94"/>
      <c r="I24" s="101">
        <f>E24</f>
        <v>12</v>
      </c>
      <c r="J24" s="85"/>
      <c r="K24" s="85"/>
      <c r="L24" s="85"/>
    </row>
    <row r="25" spans="1:12" ht="18" customHeight="1">
      <c r="A25" s="87"/>
      <c r="B25" s="87" t="s">
        <v>227</v>
      </c>
      <c r="C25" s="87"/>
      <c r="D25" s="87"/>
      <c r="E25" s="102">
        <f>SUM(H5:H12)</f>
        <v>2.8404000000000003</v>
      </c>
      <c r="F25" s="87"/>
      <c r="G25" s="94" t="s">
        <v>227</v>
      </c>
      <c r="H25" s="94"/>
      <c r="I25" s="102">
        <f>SUM(H5:H12)</f>
        <v>2.8404000000000003</v>
      </c>
      <c r="J25" s="103"/>
      <c r="K25" s="85"/>
      <c r="L25" s="85"/>
    </row>
    <row r="26" spans="1:12" ht="18" customHeight="1">
      <c r="A26" s="104"/>
      <c r="B26" s="104" t="s">
        <v>238</v>
      </c>
      <c r="C26" s="104"/>
      <c r="D26" s="104"/>
      <c r="E26" s="105">
        <f>E25/(E24-E27)</f>
        <v>0.25090200000000001</v>
      </c>
      <c r="F26" s="87"/>
      <c r="G26" s="106" t="s">
        <v>238</v>
      </c>
      <c r="H26" s="106"/>
      <c r="I26" s="105">
        <f>+I25/(I24-I27)</f>
        <v>0.26510400000000001</v>
      </c>
      <c r="J26" s="85"/>
      <c r="K26" s="85"/>
      <c r="L26" s="85"/>
    </row>
    <row r="27" spans="1:12" ht="18" customHeight="1">
      <c r="A27" s="87"/>
      <c r="B27" s="87" t="s">
        <v>239</v>
      </c>
      <c r="C27" s="87"/>
      <c r="D27" s="87"/>
      <c r="E27" s="101">
        <f>E24/106*6</f>
        <v>0.679245283018868</v>
      </c>
      <c r="F27" s="87"/>
      <c r="G27" s="94" t="s">
        <v>239</v>
      </c>
      <c r="H27" s="94"/>
      <c r="I27" s="101">
        <f>I24/112*12</f>
        <v>1.2857142857142856</v>
      </c>
      <c r="J27" s="85"/>
      <c r="K27" s="85"/>
      <c r="L27" s="85"/>
    </row>
    <row r="28" spans="1:12" s="108" customFormat="1" ht="18" customHeight="1">
      <c r="A28" s="87"/>
      <c r="B28" s="87" t="s">
        <v>240</v>
      </c>
      <c r="C28" s="87"/>
      <c r="D28" s="87"/>
      <c r="E28" s="102">
        <f>E24-E25-E27</f>
        <v>8.4803547169811306</v>
      </c>
      <c r="F28" s="87"/>
      <c r="G28" s="94" t="s">
        <v>240</v>
      </c>
      <c r="H28" s="94"/>
      <c r="I28" s="102">
        <f>I24-I25-I27</f>
        <v>7.8738857142857137</v>
      </c>
      <c r="J28" s="107"/>
      <c r="K28" s="107"/>
      <c r="L28" s="107"/>
    </row>
    <row r="29" spans="1:12" ht="18" customHeight="1">
      <c r="A29" s="87"/>
      <c r="B29" s="109" t="s">
        <v>241</v>
      </c>
      <c r="C29" s="87"/>
      <c r="D29" s="87"/>
      <c r="E29" s="110">
        <v>6</v>
      </c>
      <c r="F29" s="87"/>
      <c r="G29" s="111" t="s">
        <v>242</v>
      </c>
      <c r="H29" s="85"/>
      <c r="I29" s="110">
        <v>12</v>
      </c>
      <c r="J29" s="85"/>
      <c r="K29" s="85"/>
      <c r="L29" s="85"/>
    </row>
    <row r="30" spans="1:12" ht="18" customHeight="1">
      <c r="A30" s="87"/>
      <c r="B30" s="87"/>
      <c r="C30" s="87"/>
      <c r="D30" s="87"/>
      <c r="E30" s="87"/>
      <c r="F30" s="87"/>
      <c r="G30" s="87"/>
      <c r="H30" s="87"/>
      <c r="I30" s="87"/>
      <c r="J30" s="85"/>
      <c r="K30" s="85"/>
      <c r="L30" s="85"/>
    </row>
    <row r="31" spans="1:12" ht="18" customHeight="1">
      <c r="A31" s="87"/>
      <c r="B31" s="112" t="s">
        <v>243</v>
      </c>
      <c r="C31" s="87"/>
      <c r="D31" s="87"/>
      <c r="E31" s="87"/>
      <c r="F31" s="87"/>
      <c r="G31" s="87"/>
      <c r="H31" s="87"/>
      <c r="I31" s="87"/>
      <c r="J31" s="85"/>
      <c r="K31" s="85"/>
      <c r="L31" s="85"/>
    </row>
    <row r="32" spans="1:12" ht="18" customHeight="1">
      <c r="A32" s="87"/>
      <c r="B32" s="87"/>
      <c r="C32" s="87"/>
      <c r="D32" s="87"/>
      <c r="E32" s="87"/>
      <c r="F32" s="87"/>
      <c r="G32" s="87"/>
      <c r="H32" s="87"/>
      <c r="I32" s="87"/>
      <c r="J32" s="85"/>
      <c r="K32" s="85"/>
      <c r="L32" s="85"/>
    </row>
    <row r="33" spans="1:12" ht="18" customHeight="1">
      <c r="A33" s="87"/>
      <c r="B33" s="85"/>
      <c r="C33" s="87"/>
      <c r="D33" s="87"/>
      <c r="E33" s="87"/>
      <c r="F33" s="87"/>
      <c r="G33" s="87"/>
      <c r="H33" s="87"/>
      <c r="I33" s="87"/>
      <c r="J33" s="85"/>
      <c r="K33" s="85"/>
      <c r="L33" s="85"/>
    </row>
    <row r="34" spans="1:12" ht="18" customHeight="1">
      <c r="A34" s="113"/>
      <c r="C34" s="113"/>
      <c r="D34" s="113"/>
      <c r="E34" s="113"/>
      <c r="F34" s="113"/>
      <c r="G34" s="113"/>
      <c r="H34" s="113"/>
      <c r="I34" s="113"/>
    </row>
    <row r="35" spans="1:12" ht="18" customHeight="1"/>
    <row r="36" spans="1:12" ht="18" customHeight="1"/>
  </sheetData>
  <mergeCells count="13">
    <mergeCell ref="B16:G16"/>
    <mergeCell ref="A2:I2"/>
    <mergeCell ref="J2:K2"/>
    <mergeCell ref="B4:C4"/>
    <mergeCell ref="D4:E4"/>
    <mergeCell ref="A15:I15"/>
    <mergeCell ref="G23:I23"/>
    <mergeCell ref="B17:G17"/>
    <mergeCell ref="B18:G18"/>
    <mergeCell ref="B19:G19"/>
    <mergeCell ref="B20:G20"/>
    <mergeCell ref="B21:G21"/>
    <mergeCell ref="B22:I22"/>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0DF668-FD20-4D3F-9BB4-7C939F9E147C}">
  <sheetPr>
    <tabColor theme="4" tint="0.79998168889431442"/>
  </sheetPr>
  <dimension ref="A1:L37"/>
  <sheetViews>
    <sheetView topLeftCell="A2" zoomScale="136" workbookViewId="0">
      <selection activeCell="O19" sqref="O19"/>
    </sheetView>
  </sheetViews>
  <sheetFormatPr baseColWidth="10" defaultColWidth="8.83203125" defaultRowHeight="13"/>
  <cols>
    <col min="1" max="1" width="9.83203125" style="25" customWidth="1"/>
    <col min="2" max="2" width="46" style="25" customWidth="1"/>
    <col min="3" max="3" width="16.83203125" style="25" customWidth="1"/>
    <col min="4" max="4" width="11.33203125" style="25" customWidth="1"/>
    <col min="5" max="5" width="10.1640625" style="25" customWidth="1"/>
    <col min="6" max="6" width="14.5" style="25" customWidth="1"/>
    <col min="7" max="7" width="26.6640625" style="25" customWidth="1"/>
    <col min="8" max="8" width="21.83203125" style="25" customWidth="1"/>
    <col min="9" max="9" width="9.6640625" style="25" customWidth="1"/>
    <col min="10" max="16384" width="8.83203125" style="25"/>
  </cols>
  <sheetData>
    <row r="1" spans="1:12">
      <c r="A1" s="85"/>
      <c r="B1" s="85"/>
      <c r="C1" s="85"/>
      <c r="D1" s="85"/>
      <c r="E1" s="85"/>
      <c r="F1" s="85"/>
      <c r="G1" s="85"/>
      <c r="H1" s="85"/>
      <c r="I1" s="85"/>
      <c r="J1" s="85"/>
      <c r="K1" s="85"/>
      <c r="L1" s="85"/>
    </row>
    <row r="2" spans="1:12" ht="30" customHeight="1">
      <c r="A2" s="132" t="s">
        <v>281</v>
      </c>
      <c r="B2" s="133"/>
      <c r="C2" s="133"/>
      <c r="D2" s="133"/>
      <c r="E2" s="133"/>
      <c r="F2" s="133"/>
      <c r="G2" s="133"/>
      <c r="H2" s="133"/>
      <c r="I2" s="133"/>
      <c r="J2" s="134"/>
      <c r="K2" s="134"/>
      <c r="L2" s="85"/>
    </row>
    <row r="3" spans="1:12">
      <c r="A3" s="85"/>
      <c r="B3" s="85"/>
      <c r="C3" s="85"/>
      <c r="D3" s="85"/>
      <c r="E3" s="85"/>
      <c r="F3" s="85"/>
      <c r="G3" s="85"/>
      <c r="H3" s="85"/>
      <c r="I3" s="85"/>
      <c r="J3" s="85"/>
      <c r="K3" s="85"/>
      <c r="L3" s="85"/>
    </row>
    <row r="4" spans="1:12" ht="18" customHeight="1">
      <c r="A4" s="87"/>
      <c r="B4" s="135" t="s">
        <v>225</v>
      </c>
      <c r="C4" s="135"/>
      <c r="D4" s="136" t="s">
        <v>226</v>
      </c>
      <c r="E4" s="136"/>
      <c r="F4" s="88" t="s">
        <v>1</v>
      </c>
      <c r="G4" s="89" t="s">
        <v>2</v>
      </c>
      <c r="H4" s="89" t="s">
        <v>227</v>
      </c>
      <c r="I4" s="87"/>
      <c r="J4" s="85"/>
      <c r="K4" s="85"/>
      <c r="L4" s="85"/>
    </row>
    <row r="5" spans="1:12" ht="18" customHeight="1">
      <c r="A5" s="87"/>
      <c r="B5" s="90" t="s">
        <v>110</v>
      </c>
      <c r="C5" s="90"/>
      <c r="D5" s="91">
        <v>1</v>
      </c>
      <c r="E5" s="91"/>
      <c r="F5" s="92">
        <v>1</v>
      </c>
      <c r="G5" s="93">
        <f>VLOOKUP(B5,'&gt;&gt; INGREDIËNTENPRIJS'!$B$3:$D$246,3,0)</f>
        <v>1.06</v>
      </c>
      <c r="H5" s="93">
        <f t="shared" ref="H5:H10" si="0">G5*D5</f>
        <v>1.06</v>
      </c>
      <c r="I5" s="87"/>
      <c r="J5" s="85"/>
      <c r="K5" s="85"/>
      <c r="L5" s="85"/>
    </row>
    <row r="6" spans="1:12" ht="18" customHeight="1">
      <c r="A6" s="87"/>
      <c r="B6" s="90" t="s">
        <v>220</v>
      </c>
      <c r="C6" s="90"/>
      <c r="D6" s="92">
        <v>0.01</v>
      </c>
      <c r="E6" s="92"/>
      <c r="F6" s="92" t="s">
        <v>258</v>
      </c>
      <c r="G6" s="93">
        <f>VLOOKUP(B6,'&gt;&gt; INGREDIËNTENPRIJS'!$B$3:$D$246,3,0)</f>
        <v>17.93</v>
      </c>
      <c r="H6" s="93">
        <f t="shared" si="0"/>
        <v>0.17929999999999999</v>
      </c>
      <c r="I6" s="87"/>
      <c r="J6" s="85"/>
      <c r="K6" s="85"/>
      <c r="L6" s="85"/>
    </row>
    <row r="7" spans="1:12" ht="18" customHeight="1">
      <c r="A7" s="87"/>
      <c r="B7" s="90" t="s">
        <v>221</v>
      </c>
      <c r="C7" s="90"/>
      <c r="D7" s="92">
        <v>0.05</v>
      </c>
      <c r="E7" s="92"/>
      <c r="F7" s="92" t="s">
        <v>258</v>
      </c>
      <c r="G7" s="93">
        <f>VLOOKUP(B7,'&gt;&gt; INGREDIËNTENPRIJS'!$B$3:$D$246,3,0)</f>
        <v>24.88</v>
      </c>
      <c r="H7" s="93">
        <f t="shared" si="0"/>
        <v>1.244</v>
      </c>
      <c r="I7" s="87"/>
      <c r="J7" s="85"/>
      <c r="K7" s="85"/>
      <c r="L7" s="85"/>
    </row>
    <row r="8" spans="1:12" ht="18" customHeight="1">
      <c r="A8" s="87"/>
      <c r="B8" s="90" t="s">
        <v>41</v>
      </c>
      <c r="C8" s="90"/>
      <c r="D8" s="92">
        <v>0.02</v>
      </c>
      <c r="E8" s="92"/>
      <c r="F8" s="92" t="s">
        <v>258</v>
      </c>
      <c r="G8" s="93">
        <f>VLOOKUP(B8,'&gt;&gt; INGREDIËNTENPRIJS'!$B$3:$D$246,3,0)</f>
        <v>1.1000000000000001</v>
      </c>
      <c r="H8" s="93">
        <f t="shared" si="0"/>
        <v>2.2000000000000002E-2</v>
      </c>
      <c r="I8" s="87"/>
      <c r="J8" s="85"/>
      <c r="K8" s="85"/>
      <c r="L8" s="85"/>
    </row>
    <row r="9" spans="1:12" ht="18" customHeight="1">
      <c r="A9" s="87"/>
      <c r="B9" s="90" t="s">
        <v>222</v>
      </c>
      <c r="C9" s="90"/>
      <c r="D9" s="92">
        <v>0.02</v>
      </c>
      <c r="E9" s="92"/>
      <c r="F9" s="92" t="s">
        <v>258</v>
      </c>
      <c r="G9" s="93">
        <f>VLOOKUP(B9,'&gt;&gt; INGREDIËNTENPRIJS'!$B$3:$D$246,3,0)</f>
        <v>8.1300000000000008</v>
      </c>
      <c r="H9" s="93">
        <f t="shared" si="0"/>
        <v>0.16260000000000002</v>
      </c>
      <c r="I9" s="87"/>
      <c r="J9" s="85"/>
      <c r="K9" s="85"/>
      <c r="L9" s="85"/>
    </row>
    <row r="10" spans="1:12" ht="18" customHeight="1">
      <c r="A10" s="87"/>
      <c r="B10" s="90" t="s">
        <v>223</v>
      </c>
      <c r="C10" s="90"/>
      <c r="D10" s="92">
        <v>5.0000000000000001E-3</v>
      </c>
      <c r="E10" s="92"/>
      <c r="F10" s="92" t="s">
        <v>258</v>
      </c>
      <c r="G10" s="93">
        <f>VLOOKUP(B10,'&gt;&gt; INGREDIËNTENPRIJS'!$B$3:$D$246,3,0)</f>
        <v>9</v>
      </c>
      <c r="H10" s="93">
        <f t="shared" si="0"/>
        <v>4.4999999999999998E-2</v>
      </c>
      <c r="I10" s="87"/>
      <c r="J10" s="85"/>
      <c r="K10" s="85"/>
      <c r="L10" s="85"/>
    </row>
    <row r="11" spans="1:12" ht="18" customHeight="1">
      <c r="A11" s="87"/>
      <c r="B11" s="90"/>
      <c r="C11" s="90"/>
      <c r="D11" s="92"/>
      <c r="E11" s="92"/>
      <c r="F11" s="92"/>
      <c r="G11" s="93"/>
      <c r="H11" s="93"/>
      <c r="I11" s="87"/>
      <c r="J11" s="85"/>
      <c r="K11" s="85"/>
      <c r="L11" s="85"/>
    </row>
    <row r="12" spans="1:12" ht="18" customHeight="1">
      <c r="A12" s="87"/>
      <c r="B12" s="90"/>
      <c r="C12" s="90"/>
      <c r="D12" s="92"/>
      <c r="E12" s="92"/>
      <c r="F12" s="92"/>
      <c r="G12" s="93"/>
      <c r="H12" s="93"/>
      <c r="I12" s="87"/>
      <c r="J12" s="85"/>
      <c r="K12" s="85"/>
      <c r="L12" s="85"/>
    </row>
    <row r="13" spans="1:12" ht="18" customHeight="1">
      <c r="A13" s="87"/>
      <c r="B13" s="90"/>
      <c r="C13" s="90"/>
      <c r="D13" s="92"/>
      <c r="E13" s="92"/>
      <c r="F13" s="92"/>
      <c r="G13" s="93"/>
      <c r="H13" s="93"/>
      <c r="I13" s="87"/>
      <c r="J13" s="85"/>
      <c r="K13" s="85"/>
      <c r="L13" s="85"/>
    </row>
    <row r="14" spans="1:12" ht="18" hidden="1" customHeight="1">
      <c r="A14" s="87"/>
      <c r="B14" s="90" t="s">
        <v>171</v>
      </c>
      <c r="C14" s="90"/>
      <c r="D14" s="85"/>
      <c r="E14" s="92"/>
      <c r="F14" s="92" t="str">
        <f>VLOOKUP(B14,'&gt;&gt; INGREDIËNTENPRIJS'!$B$3:$D$246,2,0)</f>
        <v>lt</v>
      </c>
      <c r="G14" s="93">
        <f>VLOOKUP(B14,'&gt;&gt; INGREDIËNTENPRIJS'!$B$3:$D$246,3,0)</f>
        <v>1.45</v>
      </c>
      <c r="H14" s="93" t="e">
        <f>G14*#REF!</f>
        <v>#REF!</v>
      </c>
      <c r="I14" s="87"/>
      <c r="J14" s="85"/>
      <c r="K14" s="85"/>
      <c r="L14" s="85"/>
    </row>
    <row r="15" spans="1:12" ht="32" customHeight="1">
      <c r="A15" s="87"/>
      <c r="B15" s="87"/>
      <c r="C15" s="87"/>
      <c r="D15" s="87"/>
      <c r="E15" s="87"/>
      <c r="F15" s="87"/>
      <c r="G15" s="87"/>
      <c r="H15" s="87"/>
      <c r="I15" s="87"/>
      <c r="J15" s="85"/>
      <c r="K15" s="85"/>
      <c r="L15" s="85"/>
    </row>
    <row r="16" spans="1:12" ht="32" customHeight="1">
      <c r="A16" s="137" t="s">
        <v>229</v>
      </c>
      <c r="B16" s="138"/>
      <c r="C16" s="138"/>
      <c r="D16" s="138"/>
      <c r="E16" s="138"/>
      <c r="F16" s="138"/>
      <c r="G16" s="138"/>
      <c r="H16" s="138"/>
      <c r="I16" s="138"/>
      <c r="J16" s="85"/>
      <c r="K16" s="85"/>
      <c r="L16" s="85"/>
    </row>
    <row r="17" spans="1:12" ht="20" customHeight="1">
      <c r="A17" s="115" t="s">
        <v>230</v>
      </c>
      <c r="B17" s="130" t="s">
        <v>275</v>
      </c>
      <c r="C17" s="130"/>
      <c r="D17" s="130"/>
      <c r="E17" s="130"/>
      <c r="F17" s="130"/>
      <c r="G17" s="130"/>
      <c r="H17" s="96"/>
      <c r="I17" s="96"/>
      <c r="J17" s="85"/>
      <c r="K17" s="85"/>
      <c r="L17" s="85"/>
    </row>
    <row r="18" spans="1:12" ht="20" customHeight="1">
      <c r="A18" s="115" t="s">
        <v>231</v>
      </c>
      <c r="B18" s="130" t="s">
        <v>282</v>
      </c>
      <c r="C18" s="130"/>
      <c r="D18" s="130"/>
      <c r="E18" s="130"/>
      <c r="F18" s="130"/>
      <c r="G18" s="130"/>
      <c r="H18" s="96"/>
      <c r="I18" s="96"/>
      <c r="J18" s="85"/>
      <c r="K18" s="85"/>
      <c r="L18" s="85"/>
    </row>
    <row r="19" spans="1:12" ht="17.25" customHeight="1">
      <c r="A19" s="115" t="s">
        <v>232</v>
      </c>
      <c r="B19" s="130" t="s">
        <v>283</v>
      </c>
      <c r="C19" s="130"/>
      <c r="D19" s="130"/>
      <c r="E19" s="130"/>
      <c r="F19" s="130"/>
      <c r="G19" s="130"/>
      <c r="H19" s="96"/>
      <c r="I19" s="96"/>
      <c r="J19" s="85"/>
      <c r="K19" s="85"/>
      <c r="L19" s="85"/>
    </row>
    <row r="20" spans="1:12" ht="20" customHeight="1">
      <c r="A20" s="115" t="s">
        <v>233</v>
      </c>
      <c r="B20" s="130" t="s">
        <v>284</v>
      </c>
      <c r="C20" s="130"/>
      <c r="D20" s="130"/>
      <c r="E20" s="130"/>
      <c r="F20" s="130"/>
      <c r="G20" s="130"/>
      <c r="H20" s="96"/>
      <c r="I20" s="96"/>
      <c r="J20" s="85"/>
      <c r="K20" s="85"/>
      <c r="L20" s="85"/>
    </row>
    <row r="21" spans="1:12" ht="20" customHeight="1">
      <c r="A21" s="115" t="s">
        <v>234</v>
      </c>
      <c r="B21" s="130" t="s">
        <v>285</v>
      </c>
      <c r="C21" s="130"/>
      <c r="D21" s="130"/>
      <c r="E21" s="130"/>
      <c r="F21" s="130"/>
      <c r="G21" s="130"/>
      <c r="H21" s="97"/>
      <c r="I21" s="97"/>
      <c r="J21" s="85"/>
      <c r="K21" s="85"/>
      <c r="L21" s="85"/>
    </row>
    <row r="22" spans="1:12" ht="20" customHeight="1">
      <c r="A22" s="115" t="s">
        <v>253</v>
      </c>
      <c r="B22" s="130" t="s">
        <v>286</v>
      </c>
      <c r="C22" s="130"/>
      <c r="D22" s="130"/>
      <c r="E22" s="130"/>
      <c r="F22" s="130"/>
      <c r="G22" s="130"/>
      <c r="H22" s="97"/>
      <c r="I22" s="97"/>
      <c r="J22" s="85"/>
      <c r="K22" s="85"/>
      <c r="L22" s="85"/>
    </row>
    <row r="23" spans="1:12" ht="18" customHeight="1">
      <c r="A23" s="114"/>
      <c r="B23" s="139"/>
      <c r="C23" s="139"/>
      <c r="D23" s="139"/>
      <c r="E23" s="139"/>
      <c r="F23" s="139"/>
      <c r="G23" s="139"/>
      <c r="H23" s="139"/>
      <c r="I23" s="139"/>
      <c r="J23" s="85"/>
      <c r="K23" s="85"/>
      <c r="L23" s="85"/>
    </row>
    <row r="24" spans="1:12" ht="18" customHeight="1">
      <c r="A24" s="87"/>
      <c r="B24" s="99" t="s">
        <v>235</v>
      </c>
      <c r="C24" s="100"/>
      <c r="D24" s="100"/>
      <c r="E24" s="100"/>
      <c r="F24" s="87"/>
      <c r="G24" s="131" t="s">
        <v>236</v>
      </c>
      <c r="H24" s="131"/>
      <c r="I24" s="131"/>
      <c r="J24" s="85"/>
      <c r="K24" s="85"/>
      <c r="L24" s="85"/>
    </row>
    <row r="25" spans="1:12" ht="18" customHeight="1">
      <c r="A25" s="87"/>
      <c r="B25" s="87" t="s">
        <v>237</v>
      </c>
      <c r="C25" s="87"/>
      <c r="D25" s="87"/>
      <c r="E25" s="101">
        <v>12</v>
      </c>
      <c r="F25" s="87"/>
      <c r="G25" s="94" t="s">
        <v>237</v>
      </c>
      <c r="H25" s="94"/>
      <c r="I25" s="101">
        <f>E25</f>
        <v>12</v>
      </c>
      <c r="J25" s="85"/>
      <c r="K25" s="85"/>
      <c r="L25" s="85"/>
    </row>
    <row r="26" spans="1:12" ht="18" customHeight="1">
      <c r="A26" s="87"/>
      <c r="B26" s="87" t="s">
        <v>227</v>
      </c>
      <c r="C26" s="87"/>
      <c r="D26" s="87"/>
      <c r="E26" s="102">
        <f>SUM(H5:H13)</f>
        <v>2.7128999999999994</v>
      </c>
      <c r="F26" s="87"/>
      <c r="G26" s="94" t="s">
        <v>227</v>
      </c>
      <c r="H26" s="94"/>
      <c r="I26" s="102">
        <f>SUM(H5:H13)</f>
        <v>2.7128999999999994</v>
      </c>
      <c r="J26" s="103"/>
      <c r="K26" s="85"/>
      <c r="L26" s="85"/>
    </row>
    <row r="27" spans="1:12" ht="18" customHeight="1">
      <c r="A27" s="104"/>
      <c r="B27" s="104" t="s">
        <v>238</v>
      </c>
      <c r="C27" s="104"/>
      <c r="D27" s="104"/>
      <c r="E27" s="105">
        <f>E26/(E25-E28)</f>
        <v>0.23963949999999998</v>
      </c>
      <c r="F27" s="87"/>
      <c r="G27" s="106" t="s">
        <v>238</v>
      </c>
      <c r="H27" s="106"/>
      <c r="I27" s="105">
        <f>+I26/(I25-I28)</f>
        <v>0.25320399999999993</v>
      </c>
      <c r="J27" s="85"/>
      <c r="K27" s="85"/>
      <c r="L27" s="85"/>
    </row>
    <row r="28" spans="1:12" ht="18" customHeight="1">
      <c r="A28" s="87"/>
      <c r="B28" s="87" t="s">
        <v>239</v>
      </c>
      <c r="C28" s="87"/>
      <c r="D28" s="87"/>
      <c r="E28" s="101">
        <f>E25/106*6</f>
        <v>0.679245283018868</v>
      </c>
      <c r="F28" s="87"/>
      <c r="G28" s="94" t="s">
        <v>239</v>
      </c>
      <c r="H28" s="94"/>
      <c r="I28" s="101">
        <f>I25/112*12</f>
        <v>1.2857142857142856</v>
      </c>
      <c r="J28" s="85"/>
      <c r="K28" s="85"/>
      <c r="L28" s="85"/>
    </row>
    <row r="29" spans="1:12" s="108" customFormat="1" ht="18" customHeight="1">
      <c r="A29" s="87"/>
      <c r="B29" s="87" t="s">
        <v>240</v>
      </c>
      <c r="C29" s="87"/>
      <c r="D29" s="87"/>
      <c r="E29" s="102">
        <f>E25-E26-E28</f>
        <v>8.6078547169811319</v>
      </c>
      <c r="F29" s="87"/>
      <c r="G29" s="94" t="s">
        <v>240</v>
      </c>
      <c r="H29" s="94"/>
      <c r="I29" s="102">
        <f>I25-I26-I28</f>
        <v>8.0013857142857141</v>
      </c>
      <c r="J29" s="107"/>
      <c r="K29" s="107"/>
      <c r="L29" s="107"/>
    </row>
    <row r="30" spans="1:12" ht="18" customHeight="1">
      <c r="A30" s="87"/>
      <c r="B30" s="109" t="s">
        <v>241</v>
      </c>
      <c r="C30" s="87"/>
      <c r="D30" s="87"/>
      <c r="E30" s="110">
        <v>6</v>
      </c>
      <c r="F30" s="87"/>
      <c r="G30" s="111" t="s">
        <v>242</v>
      </c>
      <c r="H30" s="85"/>
      <c r="I30" s="110">
        <v>12</v>
      </c>
      <c r="J30" s="85"/>
      <c r="K30" s="85"/>
      <c r="L30" s="85"/>
    </row>
    <row r="31" spans="1:12" ht="18" customHeight="1">
      <c r="A31" s="87"/>
      <c r="B31" s="87"/>
      <c r="C31" s="87"/>
      <c r="D31" s="87"/>
      <c r="E31" s="87"/>
      <c r="F31" s="87"/>
      <c r="G31" s="87"/>
      <c r="H31" s="87"/>
      <c r="I31" s="87"/>
      <c r="J31" s="85"/>
      <c r="K31" s="85"/>
      <c r="L31" s="85"/>
    </row>
    <row r="32" spans="1:12" ht="18" customHeight="1">
      <c r="A32" s="87"/>
      <c r="B32" s="112" t="s">
        <v>243</v>
      </c>
      <c r="C32" s="87"/>
      <c r="D32" s="87"/>
      <c r="E32" s="87"/>
      <c r="F32" s="87"/>
      <c r="G32" s="87"/>
      <c r="H32" s="87"/>
      <c r="I32" s="87"/>
      <c r="J32" s="85"/>
      <c r="K32" s="85"/>
      <c r="L32" s="85"/>
    </row>
    <row r="33" spans="1:12" ht="18" customHeight="1">
      <c r="A33" s="87"/>
      <c r="B33" s="87"/>
      <c r="C33" s="87"/>
      <c r="D33" s="87"/>
      <c r="E33" s="87"/>
      <c r="F33" s="87"/>
      <c r="G33" s="87"/>
      <c r="H33" s="87"/>
      <c r="I33" s="87"/>
      <c r="J33" s="85"/>
      <c r="K33" s="85"/>
      <c r="L33" s="85"/>
    </row>
    <row r="34" spans="1:12" ht="18" customHeight="1">
      <c r="A34" s="87"/>
      <c r="B34" s="85"/>
      <c r="C34" s="87"/>
      <c r="D34" s="87"/>
      <c r="E34" s="87"/>
      <c r="F34" s="87"/>
      <c r="G34" s="87"/>
      <c r="H34" s="87"/>
      <c r="I34" s="87"/>
      <c r="J34" s="85"/>
      <c r="K34" s="85"/>
      <c r="L34" s="85"/>
    </row>
    <row r="35" spans="1:12" ht="18" customHeight="1">
      <c r="A35" s="113"/>
      <c r="C35" s="113"/>
      <c r="D35" s="113"/>
      <c r="E35" s="113"/>
      <c r="F35" s="113"/>
      <c r="G35" s="113"/>
      <c r="H35" s="113"/>
      <c r="I35" s="113"/>
    </row>
    <row r="36" spans="1:12" ht="18" customHeight="1"/>
    <row r="37" spans="1:12" ht="18" customHeight="1"/>
  </sheetData>
  <mergeCells count="13">
    <mergeCell ref="A2:I2"/>
    <mergeCell ref="J2:K2"/>
    <mergeCell ref="B4:C4"/>
    <mergeCell ref="D4:E4"/>
    <mergeCell ref="A16:I16"/>
    <mergeCell ref="G24:I24"/>
    <mergeCell ref="B22:G22"/>
    <mergeCell ref="B17:G17"/>
    <mergeCell ref="B18:G18"/>
    <mergeCell ref="B19:G19"/>
    <mergeCell ref="B20:G20"/>
    <mergeCell ref="B21:G21"/>
    <mergeCell ref="B23:I23"/>
  </mergeCell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616CAA-568B-4C67-BE8D-43C03E7C4B89}">
  <sheetPr>
    <tabColor theme="4" tint="0.79998168889431442"/>
  </sheetPr>
  <dimension ref="A1:L38"/>
  <sheetViews>
    <sheetView showGridLines="0" zoomScale="118" zoomScaleNormal="150" workbookViewId="0">
      <selection activeCell="I30" sqref="I30"/>
    </sheetView>
  </sheetViews>
  <sheetFormatPr baseColWidth="10" defaultColWidth="8.83203125" defaultRowHeight="13"/>
  <cols>
    <col min="1" max="1" width="9.83203125" customWidth="1"/>
    <col min="2" max="2" width="22.33203125" customWidth="1"/>
    <col min="3" max="3" width="16.83203125" customWidth="1"/>
    <col min="4" max="4" width="11.33203125" customWidth="1"/>
    <col min="5" max="5" width="10.1640625" customWidth="1"/>
    <col min="6" max="6" width="14.5" customWidth="1"/>
    <col min="7" max="7" width="26.6640625" customWidth="1"/>
    <col min="8" max="8" width="21.83203125" customWidth="1"/>
    <col min="9" max="9" width="9.6640625" customWidth="1"/>
    <col min="10" max="11" width="8.83203125" customWidth="1"/>
  </cols>
  <sheetData>
    <row r="1" spans="1:12">
      <c r="A1" s="52"/>
      <c r="B1" s="52"/>
      <c r="C1" s="52"/>
      <c r="D1" s="52"/>
      <c r="E1" s="52"/>
      <c r="F1" s="52"/>
      <c r="G1" s="52"/>
      <c r="H1" s="52"/>
      <c r="I1" s="52"/>
      <c r="J1" s="52"/>
      <c r="K1" s="52"/>
      <c r="L1" s="52"/>
    </row>
    <row r="2" spans="1:12" ht="30" customHeight="1">
      <c r="A2" s="140" t="s">
        <v>287</v>
      </c>
      <c r="B2" s="122"/>
      <c r="C2" s="122"/>
      <c r="D2" s="122"/>
      <c r="E2" s="122"/>
      <c r="F2" s="122"/>
      <c r="G2" s="122"/>
      <c r="H2" s="122"/>
      <c r="I2" s="122"/>
      <c r="J2" s="123"/>
      <c r="K2" s="123"/>
      <c r="L2" s="52"/>
    </row>
    <row r="3" spans="1:12">
      <c r="A3" s="52"/>
      <c r="B3" s="52"/>
      <c r="C3" s="52"/>
      <c r="D3" s="52"/>
      <c r="E3" s="52"/>
      <c r="F3" s="52"/>
      <c r="G3" s="52"/>
      <c r="H3" s="52"/>
      <c r="I3" s="52"/>
      <c r="J3" s="52"/>
      <c r="K3" s="52"/>
      <c r="L3" s="52"/>
    </row>
    <row r="4" spans="1:12" ht="18" customHeight="1">
      <c r="A4" s="31"/>
      <c r="B4" s="124" t="s">
        <v>225</v>
      </c>
      <c r="C4" s="124"/>
      <c r="D4" s="125" t="s">
        <v>226</v>
      </c>
      <c r="E4" s="125"/>
      <c r="F4" s="41" t="s">
        <v>1</v>
      </c>
      <c r="G4" s="42" t="s">
        <v>2</v>
      </c>
      <c r="H4" s="42" t="s">
        <v>227</v>
      </c>
      <c r="I4" s="31"/>
      <c r="J4" s="52"/>
      <c r="K4" s="52"/>
      <c r="L4" s="52"/>
    </row>
    <row r="5" spans="1:12" ht="18" customHeight="1">
      <c r="A5" s="31"/>
      <c r="B5" s="141" t="s">
        <v>112</v>
      </c>
      <c r="C5" s="141"/>
      <c r="D5" s="77">
        <v>3</v>
      </c>
      <c r="E5" s="77"/>
      <c r="F5" s="43" t="str">
        <f>VLOOKUP(B5,'&gt;&gt; INGREDIËNTENPRIJS'!$B$3:$D$246,2,0)</f>
        <v>st</v>
      </c>
      <c r="G5" s="44">
        <f>VLOOKUP(B5,'&gt;&gt; INGREDIËNTENPRIJS'!$B$3:$D$246,3,0)</f>
        <v>0.33</v>
      </c>
      <c r="H5" s="44">
        <f t="shared" ref="H5:H11" si="0">G5*D5</f>
        <v>0.99</v>
      </c>
      <c r="I5" s="31"/>
      <c r="J5" s="52"/>
      <c r="K5" s="52"/>
      <c r="L5" s="52"/>
    </row>
    <row r="6" spans="1:12" ht="18" customHeight="1">
      <c r="A6" s="31"/>
      <c r="B6" s="78" t="s">
        <v>149</v>
      </c>
      <c r="C6" s="78"/>
      <c r="D6" s="43">
        <v>0.1</v>
      </c>
      <c r="E6" s="43"/>
      <c r="F6" s="43" t="str">
        <f>VLOOKUP(B6,'&gt;&gt; INGREDIËNTENPRIJS'!$B$3:$D$246,2,0)</f>
        <v>kg</v>
      </c>
      <c r="G6" s="44">
        <f>VLOOKUP(B6,'&gt;&gt; INGREDIËNTENPRIJS'!$B$3:$D$246,3,0)</f>
        <v>4.5999999999999996</v>
      </c>
      <c r="H6" s="44">
        <f t="shared" si="0"/>
        <v>0.45999999999999996</v>
      </c>
      <c r="I6" s="31"/>
      <c r="J6" s="52"/>
      <c r="K6" s="52"/>
      <c r="L6" s="52"/>
    </row>
    <row r="7" spans="1:12" ht="18" customHeight="1">
      <c r="A7" s="31"/>
      <c r="B7" s="79" t="s">
        <v>201</v>
      </c>
      <c r="C7" s="78"/>
      <c r="D7" s="43">
        <v>0.1</v>
      </c>
      <c r="E7" s="43"/>
      <c r="F7" s="43" t="str">
        <f>VLOOKUP(B7,'&gt;&gt; INGREDIËNTENPRIJS'!$B$3:$D$246,2,0)</f>
        <v>kg</v>
      </c>
      <c r="G7" s="44">
        <f>VLOOKUP(B7,'&gt;&gt; INGREDIËNTENPRIJS'!$B$3:$D$246,3,0)</f>
        <v>19.27</v>
      </c>
      <c r="H7" s="44">
        <f t="shared" si="0"/>
        <v>1.927</v>
      </c>
      <c r="I7" s="31"/>
      <c r="J7" s="52"/>
      <c r="K7" s="52"/>
      <c r="L7" s="52"/>
    </row>
    <row r="8" spans="1:12" ht="18" customHeight="1">
      <c r="A8" s="31"/>
      <c r="B8" s="78" t="s">
        <v>175</v>
      </c>
      <c r="C8" s="78"/>
      <c r="D8" s="43">
        <v>0.02</v>
      </c>
      <c r="E8" s="43"/>
      <c r="F8" s="43" t="str">
        <f>VLOOKUP(B8,'&gt;&gt; INGREDIËNTENPRIJS'!$B$3:$D$246,2,0)</f>
        <v>kg</v>
      </c>
      <c r="G8" s="44">
        <f>VLOOKUP(B8,'&gt;&gt; INGREDIËNTENPRIJS'!$B$3:$D$246,3,0)</f>
        <v>13.88</v>
      </c>
      <c r="H8" s="44">
        <f t="shared" si="0"/>
        <v>0.27760000000000001</v>
      </c>
      <c r="I8" s="31"/>
      <c r="J8" s="52"/>
      <c r="K8" s="52"/>
      <c r="L8" s="52"/>
    </row>
    <row r="9" spans="1:12" ht="18" customHeight="1">
      <c r="A9" s="31"/>
      <c r="B9" s="78" t="s">
        <v>76</v>
      </c>
      <c r="C9" s="78"/>
      <c r="D9" s="43">
        <v>0.03</v>
      </c>
      <c r="E9" s="43"/>
      <c r="F9" s="43" t="str">
        <f>VLOOKUP(B9,'&gt;&gt; INGREDIËNTENPRIJS'!$B$3:$D$246,2,0)</f>
        <v>kg</v>
      </c>
      <c r="G9" s="44">
        <f>VLOOKUP(B9,'&gt;&gt; INGREDIËNTENPRIJS'!$B$3:$D$246,3,0)</f>
        <v>28.9</v>
      </c>
      <c r="H9" s="44">
        <f t="shared" si="0"/>
        <v>0.86699999999999988</v>
      </c>
      <c r="I9" s="31"/>
      <c r="J9" s="52"/>
      <c r="K9" s="52"/>
      <c r="L9" s="52"/>
    </row>
    <row r="10" spans="1:12" ht="18" customHeight="1">
      <c r="A10" s="31"/>
      <c r="B10" s="78" t="s">
        <v>181</v>
      </c>
      <c r="C10" s="78"/>
      <c r="D10" s="43">
        <v>3.0000000000000001E-3</v>
      </c>
      <c r="E10" s="43"/>
      <c r="F10" s="43" t="str">
        <f>VLOOKUP(B10,'&gt;&gt; INGREDIËNTENPRIJS'!$B$3:$D$246,2,0)</f>
        <v>kg</v>
      </c>
      <c r="G10" s="44">
        <f>VLOOKUP(B10,'&gt;&gt; INGREDIËNTENPRIJS'!$B$3:$D$246,3,0)</f>
        <v>68.77</v>
      </c>
      <c r="H10" s="44">
        <f t="shared" si="0"/>
        <v>0.20630999999999999</v>
      </c>
      <c r="I10" s="31"/>
      <c r="J10" s="52"/>
      <c r="K10" s="52"/>
      <c r="L10" s="52"/>
    </row>
    <row r="11" spans="1:12" ht="18" customHeight="1">
      <c r="A11" s="31"/>
      <c r="B11" s="78" t="s">
        <v>171</v>
      </c>
      <c r="C11" s="78"/>
      <c r="D11" s="43">
        <v>0.05</v>
      </c>
      <c r="E11" s="43"/>
      <c r="F11" s="43" t="str">
        <f>VLOOKUP(B11,'&gt;&gt; INGREDIËNTENPRIJS'!$B$3:$D$246,2,0)</f>
        <v>lt</v>
      </c>
      <c r="G11" s="44">
        <f>VLOOKUP(B11,'&gt;&gt; INGREDIËNTENPRIJS'!$B$3:$D$246,3,0)</f>
        <v>1.45</v>
      </c>
      <c r="H11" s="44">
        <f t="shared" si="0"/>
        <v>7.2499999999999995E-2</v>
      </c>
      <c r="I11" s="31"/>
      <c r="J11" s="52"/>
      <c r="K11" s="52"/>
      <c r="L11" s="52"/>
    </row>
    <row r="12" spans="1:12" ht="18" customHeight="1">
      <c r="A12" s="31"/>
      <c r="B12" s="78"/>
      <c r="C12" s="78"/>
      <c r="D12" s="43"/>
      <c r="E12" s="43"/>
      <c r="F12" s="43"/>
      <c r="G12" s="44"/>
      <c r="H12" s="44"/>
      <c r="I12" s="31"/>
      <c r="J12" s="52"/>
      <c r="K12" s="52"/>
      <c r="L12" s="52"/>
    </row>
    <row r="13" spans="1:12" ht="18" customHeight="1">
      <c r="A13" s="31"/>
      <c r="B13" s="78"/>
      <c r="C13" s="78"/>
      <c r="D13" s="43"/>
      <c r="E13" s="43"/>
      <c r="F13" s="43"/>
      <c r="G13" s="44"/>
      <c r="H13" s="44"/>
      <c r="I13" s="31"/>
      <c r="J13" s="52"/>
      <c r="K13" s="52"/>
      <c r="L13" s="52"/>
    </row>
    <row r="14" spans="1:12" ht="18" customHeight="1">
      <c r="A14" s="31"/>
      <c r="B14" s="78"/>
      <c r="C14" s="78"/>
      <c r="D14" s="43"/>
      <c r="E14" s="43"/>
      <c r="F14" s="43"/>
      <c r="G14" s="44"/>
      <c r="H14" s="44"/>
      <c r="I14" s="31"/>
      <c r="J14" s="52"/>
      <c r="K14" s="52"/>
      <c r="L14" s="52"/>
    </row>
    <row r="15" spans="1:12" ht="18" hidden="1" customHeight="1">
      <c r="A15" s="31"/>
      <c r="B15" s="78" t="s">
        <v>171</v>
      </c>
      <c r="C15" s="78"/>
      <c r="D15" s="52"/>
      <c r="E15" s="43"/>
      <c r="F15" s="43" t="str">
        <f>VLOOKUP(B15,'&gt;&gt; INGREDIËNTENPRIJS'!$B$3:$D$246,2,0)</f>
        <v>lt</v>
      </c>
      <c r="G15" s="44">
        <f>VLOOKUP(B15,'&gt;&gt; INGREDIËNTENPRIJS'!$B$3:$D$246,3,0)</f>
        <v>1.45</v>
      </c>
      <c r="H15" s="44" t="e">
        <f>G15*#REF!</f>
        <v>#REF!</v>
      </c>
      <c r="I15" s="31"/>
      <c r="J15" s="52"/>
      <c r="K15" s="52"/>
      <c r="L15" s="52"/>
    </row>
    <row r="16" spans="1:12" ht="32" customHeight="1">
      <c r="A16" s="31"/>
      <c r="B16" s="31"/>
      <c r="C16" s="31"/>
      <c r="D16" s="31"/>
      <c r="E16" s="31"/>
      <c r="F16" s="31"/>
      <c r="G16" s="31"/>
      <c r="H16" s="31"/>
      <c r="I16" s="31"/>
      <c r="J16" s="52"/>
      <c r="K16" s="52"/>
      <c r="L16" s="52"/>
    </row>
    <row r="17" spans="1:12" ht="32" customHeight="1">
      <c r="A17" s="126" t="s">
        <v>229</v>
      </c>
      <c r="B17" s="127"/>
      <c r="C17" s="127"/>
      <c r="D17" s="127"/>
      <c r="E17" s="127"/>
      <c r="F17" s="127"/>
      <c r="G17" s="127"/>
      <c r="H17" s="127"/>
      <c r="I17" s="127"/>
      <c r="J17" s="52"/>
      <c r="K17" s="52"/>
      <c r="L17" s="52"/>
    </row>
    <row r="18" spans="1:12" ht="20" customHeight="1">
      <c r="A18" s="84" t="s">
        <v>230</v>
      </c>
      <c r="B18" s="120" t="s">
        <v>288</v>
      </c>
      <c r="C18" s="120"/>
      <c r="D18" s="120"/>
      <c r="E18" s="120"/>
      <c r="F18" s="120"/>
      <c r="G18" s="120"/>
      <c r="H18" s="76"/>
      <c r="I18" s="76"/>
      <c r="J18" s="52"/>
      <c r="K18" s="52"/>
      <c r="L18" s="52"/>
    </row>
    <row r="19" spans="1:12" ht="20" customHeight="1">
      <c r="A19" s="84" t="s">
        <v>231</v>
      </c>
      <c r="B19" s="120" t="s">
        <v>289</v>
      </c>
      <c r="C19" s="120"/>
      <c r="D19" s="120"/>
      <c r="E19" s="120"/>
      <c r="F19" s="120"/>
      <c r="G19" s="120"/>
      <c r="H19" s="76"/>
      <c r="I19" s="76"/>
      <c r="J19" s="52"/>
      <c r="K19" s="52"/>
      <c r="L19" s="52"/>
    </row>
    <row r="20" spans="1:12" ht="20" customHeight="1">
      <c r="A20" s="84" t="s">
        <v>232</v>
      </c>
      <c r="B20" s="120" t="s">
        <v>290</v>
      </c>
      <c r="C20" s="120"/>
      <c r="D20" s="120"/>
      <c r="E20" s="120"/>
      <c r="F20" s="120"/>
      <c r="G20" s="120"/>
      <c r="H20" s="76"/>
      <c r="I20" s="76"/>
      <c r="J20" s="52"/>
      <c r="K20" s="52"/>
      <c r="L20" s="52"/>
    </row>
    <row r="21" spans="1:12" ht="20" customHeight="1">
      <c r="A21" s="84"/>
      <c r="B21" s="86" t="s">
        <v>291</v>
      </c>
      <c r="C21" s="86"/>
      <c r="D21" s="86"/>
      <c r="E21" s="86"/>
      <c r="F21" s="86"/>
      <c r="G21" s="86"/>
      <c r="H21" s="76"/>
      <c r="I21" s="76"/>
      <c r="J21" s="52"/>
      <c r="K21" s="52"/>
      <c r="L21" s="52"/>
    </row>
    <row r="22" spans="1:12" ht="20" customHeight="1">
      <c r="A22" s="84" t="s">
        <v>233</v>
      </c>
      <c r="B22" s="120" t="s">
        <v>292</v>
      </c>
      <c r="C22" s="120"/>
      <c r="D22" s="120"/>
      <c r="E22" s="120"/>
      <c r="F22" s="120"/>
      <c r="G22" s="120"/>
      <c r="H22" s="76"/>
      <c r="I22" s="76"/>
      <c r="J22" s="52"/>
      <c r="K22" s="52"/>
      <c r="L22" s="52"/>
    </row>
    <row r="23" spans="1:12" s="25" customFormat="1" ht="20" customHeight="1">
      <c r="A23" s="84"/>
      <c r="B23" s="120"/>
      <c r="C23" s="120"/>
      <c r="D23" s="120"/>
      <c r="E23" s="120"/>
      <c r="F23" s="120"/>
      <c r="G23" s="120"/>
      <c r="H23" s="86"/>
      <c r="I23" s="86"/>
      <c r="J23" s="85"/>
      <c r="K23" s="85"/>
      <c r="L23" s="85"/>
    </row>
    <row r="24" spans="1:12" ht="27" customHeight="1">
      <c r="A24" s="57"/>
      <c r="B24" s="128"/>
      <c r="C24" s="128"/>
      <c r="D24" s="128"/>
      <c r="E24" s="128"/>
      <c r="F24" s="128"/>
      <c r="G24" s="128"/>
      <c r="H24" s="128"/>
      <c r="I24" s="128"/>
      <c r="J24" s="52"/>
      <c r="K24" s="52"/>
      <c r="L24" s="52"/>
    </row>
    <row r="25" spans="1:12" ht="18" customHeight="1">
      <c r="A25" s="31"/>
      <c r="B25" s="58" t="s">
        <v>235</v>
      </c>
      <c r="C25" s="59"/>
      <c r="D25" s="59"/>
      <c r="E25" s="59"/>
      <c r="F25" s="31"/>
      <c r="G25" s="129" t="s">
        <v>236</v>
      </c>
      <c r="H25" s="129"/>
      <c r="I25" s="129"/>
      <c r="J25" s="52"/>
      <c r="K25" s="52"/>
      <c r="L25" s="52"/>
    </row>
    <row r="26" spans="1:12" ht="18" customHeight="1">
      <c r="A26" s="31"/>
      <c r="B26" s="31" t="s">
        <v>237</v>
      </c>
      <c r="C26" s="31"/>
      <c r="D26" s="31"/>
      <c r="E26" s="47">
        <v>12</v>
      </c>
      <c r="F26" s="31"/>
      <c r="G26" s="48" t="s">
        <v>237</v>
      </c>
      <c r="H26" s="48"/>
      <c r="I26" s="47">
        <f>E26</f>
        <v>12</v>
      </c>
      <c r="J26" s="52"/>
      <c r="K26" s="52"/>
      <c r="L26" s="52"/>
    </row>
    <row r="27" spans="1:12" ht="18" customHeight="1">
      <c r="A27" s="31"/>
      <c r="B27" s="31" t="s">
        <v>227</v>
      </c>
      <c r="C27" s="31"/>
      <c r="D27" s="31"/>
      <c r="E27" s="49">
        <f>SUM(H5:H14)</f>
        <v>4.8004099999999994</v>
      </c>
      <c r="F27" s="31"/>
      <c r="G27" s="48" t="s">
        <v>227</v>
      </c>
      <c r="H27" s="48"/>
      <c r="I27" s="49">
        <f>SUM(H5:H14)</f>
        <v>4.8004099999999994</v>
      </c>
      <c r="J27" s="74"/>
      <c r="K27" s="52"/>
      <c r="L27" s="52"/>
    </row>
    <row r="28" spans="1:12" ht="18" customHeight="1">
      <c r="A28" s="34"/>
      <c r="B28" s="34" t="s">
        <v>238</v>
      </c>
      <c r="C28" s="34"/>
      <c r="D28" s="34"/>
      <c r="E28" s="50">
        <f>E27/(E26-E29)</f>
        <v>0.42403621666666663</v>
      </c>
      <c r="F28" s="31"/>
      <c r="G28" s="51" t="s">
        <v>238</v>
      </c>
      <c r="H28" s="51"/>
      <c r="I28" s="50">
        <f>+I27/(I26-I29)</f>
        <v>0.44803826666666657</v>
      </c>
      <c r="J28" s="52"/>
      <c r="K28" s="52"/>
      <c r="L28" s="52"/>
    </row>
    <row r="29" spans="1:12" ht="18" customHeight="1">
      <c r="A29" s="31"/>
      <c r="B29" s="31" t="s">
        <v>239</v>
      </c>
      <c r="C29" s="31"/>
      <c r="D29" s="31"/>
      <c r="E29" s="47">
        <f>E26/106*6</f>
        <v>0.679245283018868</v>
      </c>
      <c r="F29" s="31"/>
      <c r="G29" s="48" t="s">
        <v>239</v>
      </c>
      <c r="H29" s="48"/>
      <c r="I29" s="47">
        <f>I26/112*12</f>
        <v>1.2857142857142856</v>
      </c>
      <c r="J29" s="52"/>
      <c r="K29" s="52"/>
      <c r="L29" s="52"/>
    </row>
    <row r="30" spans="1:12" s="11" customFormat="1" ht="18" customHeight="1">
      <c r="A30" s="31"/>
      <c r="B30" s="31" t="s">
        <v>240</v>
      </c>
      <c r="C30" s="31"/>
      <c r="D30" s="31"/>
      <c r="E30" s="49">
        <f>E26-E27-E29</f>
        <v>6.5203447169811328</v>
      </c>
      <c r="F30" s="31"/>
      <c r="G30" s="48" t="s">
        <v>240</v>
      </c>
      <c r="H30" s="48"/>
      <c r="I30" s="49">
        <f>I26-I27-I29</f>
        <v>5.913875714285715</v>
      </c>
      <c r="J30" s="64"/>
      <c r="K30" s="64"/>
      <c r="L30" s="64"/>
    </row>
    <row r="31" spans="1:12" ht="18" customHeight="1">
      <c r="A31" s="31"/>
      <c r="B31" s="80" t="s">
        <v>241</v>
      </c>
      <c r="C31" s="31"/>
      <c r="D31" s="31"/>
      <c r="E31" s="32">
        <v>6</v>
      </c>
      <c r="F31" s="31"/>
      <c r="G31" s="81" t="s">
        <v>242</v>
      </c>
      <c r="H31" s="52"/>
      <c r="I31" s="32">
        <v>12</v>
      </c>
      <c r="J31" s="52"/>
      <c r="K31" s="52"/>
      <c r="L31" s="52"/>
    </row>
    <row r="32" spans="1:12" ht="18" customHeight="1">
      <c r="A32" s="31"/>
      <c r="B32" s="31"/>
      <c r="C32" s="31"/>
      <c r="D32" s="31"/>
      <c r="E32" s="31"/>
      <c r="F32" s="31"/>
      <c r="G32" s="31"/>
      <c r="H32" s="31"/>
      <c r="I32" s="31"/>
      <c r="J32" s="52"/>
      <c r="K32" s="52"/>
      <c r="L32" s="52"/>
    </row>
    <row r="33" spans="1:12" ht="18" customHeight="1">
      <c r="A33" s="31"/>
      <c r="B33" s="53" t="s">
        <v>243</v>
      </c>
      <c r="C33" s="31"/>
      <c r="D33" s="31"/>
      <c r="E33" s="31"/>
      <c r="F33" s="31"/>
      <c r="G33" s="31"/>
      <c r="H33" s="31"/>
      <c r="I33" s="31"/>
      <c r="J33" s="52"/>
      <c r="K33" s="52"/>
      <c r="L33" s="52"/>
    </row>
    <row r="34" spans="1:12" ht="18" customHeight="1">
      <c r="A34" s="31"/>
      <c r="B34" s="31"/>
      <c r="C34" s="31"/>
      <c r="D34" s="31"/>
      <c r="E34" s="31"/>
      <c r="F34" s="31"/>
      <c r="G34" s="31"/>
      <c r="H34" s="31"/>
      <c r="I34" s="31"/>
      <c r="J34" s="52"/>
      <c r="K34" s="52"/>
      <c r="L34" s="52"/>
    </row>
    <row r="35" spans="1:12" ht="18" customHeight="1">
      <c r="A35" s="31"/>
      <c r="B35" s="52"/>
      <c r="C35" s="31"/>
      <c r="D35" s="31"/>
      <c r="E35" s="31"/>
      <c r="F35" s="31"/>
      <c r="G35" s="31"/>
      <c r="H35" s="31"/>
      <c r="I35" s="31"/>
      <c r="J35" s="52"/>
      <c r="K35" s="52"/>
      <c r="L35" s="52"/>
    </row>
    <row r="36" spans="1:12" ht="18" customHeight="1">
      <c r="A36" s="21"/>
      <c r="C36" s="21"/>
      <c r="D36" s="21"/>
      <c r="E36" s="21"/>
      <c r="F36" s="21"/>
      <c r="G36" s="21"/>
      <c r="H36" s="21"/>
      <c r="I36" s="21"/>
    </row>
    <row r="37" spans="1:12" ht="18" customHeight="1"/>
    <row r="38" spans="1:12" ht="18" customHeight="1"/>
  </sheetData>
  <mergeCells count="13">
    <mergeCell ref="A2:I2"/>
    <mergeCell ref="J2:K2"/>
    <mergeCell ref="B4:C4"/>
    <mergeCell ref="D4:E4"/>
    <mergeCell ref="A17:I17"/>
    <mergeCell ref="B5:C5"/>
    <mergeCell ref="B24:I24"/>
    <mergeCell ref="G25:I25"/>
    <mergeCell ref="B18:G18"/>
    <mergeCell ref="B19:G19"/>
    <mergeCell ref="B20:G20"/>
    <mergeCell ref="B22:G22"/>
    <mergeCell ref="B23:G23"/>
  </mergeCells>
  <pageMargins left="0.7" right="0.7" top="0.75" bottom="0.75" header="0.3" footer="0.3"/>
  <pageSetup paperSize="9" scale="58" orientation="landscape" verticalDpi="0"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DD76E2-D43D-4426-9DF9-4D582A326662}">
  <sheetPr>
    <tabColor theme="6" tint="0.79998168889431442"/>
  </sheetPr>
  <dimension ref="A1:K36"/>
  <sheetViews>
    <sheetView showGridLines="0" zoomScaleNormal="100" workbookViewId="0">
      <selection activeCell="I29" sqref="I29"/>
    </sheetView>
  </sheetViews>
  <sheetFormatPr baseColWidth="10" defaultColWidth="8.83203125" defaultRowHeight="13"/>
  <cols>
    <col min="1" max="1" width="9.83203125" customWidth="1"/>
    <col min="2" max="2" width="22.33203125" customWidth="1"/>
    <col min="3" max="3" width="8" customWidth="1"/>
    <col min="4" max="4" width="11.33203125" customWidth="1"/>
    <col min="5" max="5" width="10.83203125" customWidth="1"/>
    <col min="6" max="6" width="14.5" customWidth="1"/>
    <col min="7" max="7" width="26.6640625" customWidth="1"/>
    <col min="8" max="8" width="21.83203125" customWidth="1"/>
    <col min="9" max="9" width="9.6640625" customWidth="1"/>
    <col min="11" max="11" width="8.83203125" customWidth="1"/>
  </cols>
  <sheetData>
    <row r="1" spans="1:11">
      <c r="A1" s="35"/>
      <c r="B1" s="35"/>
      <c r="C1" s="35"/>
      <c r="D1" s="35"/>
      <c r="E1" s="35"/>
      <c r="F1" s="35"/>
      <c r="G1" s="35"/>
      <c r="H1" s="35"/>
      <c r="I1" s="35"/>
      <c r="J1" s="35"/>
      <c r="K1" s="35"/>
    </row>
    <row r="2" spans="1:11" ht="30" customHeight="1">
      <c r="A2" s="146" t="s">
        <v>293</v>
      </c>
      <c r="B2" s="147"/>
      <c r="C2" s="147"/>
      <c r="D2" s="147"/>
      <c r="E2" s="147"/>
      <c r="F2" s="147"/>
      <c r="G2" s="147"/>
      <c r="H2" s="147"/>
      <c r="I2" s="147"/>
      <c r="J2" s="142"/>
      <c r="K2" s="142"/>
    </row>
    <row r="3" spans="1:11">
      <c r="A3" s="35"/>
      <c r="B3" s="35"/>
      <c r="C3" s="35"/>
      <c r="D3" s="35"/>
      <c r="E3" s="35"/>
      <c r="F3" s="35"/>
      <c r="G3" s="35"/>
      <c r="H3" s="35"/>
      <c r="I3" s="35"/>
      <c r="J3" s="35"/>
      <c r="K3" s="35"/>
    </row>
    <row r="4" spans="1:11" ht="18" customHeight="1">
      <c r="A4" s="26"/>
      <c r="B4" s="124" t="s">
        <v>225</v>
      </c>
      <c r="C4" s="124"/>
      <c r="D4" s="125" t="s">
        <v>226</v>
      </c>
      <c r="E4" s="125"/>
      <c r="F4" s="41" t="s">
        <v>1</v>
      </c>
      <c r="G4" s="42" t="s">
        <v>2</v>
      </c>
      <c r="H4" s="42" t="s">
        <v>227</v>
      </c>
      <c r="I4" s="26"/>
      <c r="J4" s="35"/>
      <c r="K4" s="35"/>
    </row>
    <row r="5" spans="1:11" ht="18" customHeight="1">
      <c r="A5" s="26"/>
      <c r="B5" s="144" t="s">
        <v>117</v>
      </c>
      <c r="C5" s="144"/>
      <c r="D5" s="145">
        <v>1</v>
      </c>
      <c r="E5" s="145"/>
      <c r="F5" s="43" t="str">
        <f>VLOOKUP(B5,'&gt;&gt; INGREDIËNTENPRIJS'!$B$3:$D$246,2,0)</f>
        <v>st</v>
      </c>
      <c r="G5" s="44">
        <f>VLOOKUP(B5,'&gt;&gt; INGREDIËNTENPRIJS'!$B$3:$D$246,3,0)</f>
        <v>0.74</v>
      </c>
      <c r="H5" s="44">
        <f t="shared" ref="H5:H12" si="0">G5*D5</f>
        <v>0.74</v>
      </c>
      <c r="I5" s="26"/>
      <c r="J5" s="35"/>
      <c r="K5" s="35"/>
    </row>
    <row r="6" spans="1:11" ht="18" customHeight="1">
      <c r="A6" s="26"/>
      <c r="B6" s="144" t="s">
        <v>150</v>
      </c>
      <c r="C6" s="144"/>
      <c r="D6" s="145">
        <v>0.14000000000000001</v>
      </c>
      <c r="E6" s="145"/>
      <c r="F6" s="43" t="str">
        <f>VLOOKUP(B6,'&gt;&gt; INGREDIËNTENPRIJS'!$B$3:$D$246,2,0)</f>
        <v>kg</v>
      </c>
      <c r="G6" s="44">
        <f>VLOOKUP(B6,'&gt;&gt; INGREDIËNTENPRIJS'!$B$3:$D$246,3,0)</f>
        <v>17.95</v>
      </c>
      <c r="H6" s="44">
        <f t="shared" si="0"/>
        <v>2.5130000000000003</v>
      </c>
      <c r="I6" s="26"/>
      <c r="J6" s="35"/>
      <c r="K6" s="35"/>
    </row>
    <row r="7" spans="1:11" ht="18" customHeight="1">
      <c r="A7" s="26"/>
      <c r="B7" s="144" t="s">
        <v>151</v>
      </c>
      <c r="C7" s="144"/>
      <c r="D7" s="145">
        <v>0.1</v>
      </c>
      <c r="E7" s="145"/>
      <c r="F7" s="43" t="str">
        <f>VLOOKUP(B7,'&gt;&gt; INGREDIËNTENPRIJS'!$B$3:$D$246,2,0)</f>
        <v>lt</v>
      </c>
      <c r="G7" s="44">
        <f>VLOOKUP(B7,'&gt;&gt; INGREDIËNTENPRIJS'!$B$3:$D$246,3,0)</f>
        <v>9.5299999999999994</v>
      </c>
      <c r="H7" s="44">
        <f t="shared" si="0"/>
        <v>0.95299999999999996</v>
      </c>
      <c r="I7" s="26"/>
      <c r="J7" s="35"/>
      <c r="K7" s="35"/>
    </row>
    <row r="8" spans="1:11" ht="18" customHeight="1">
      <c r="A8" s="26"/>
      <c r="B8" s="144" t="s">
        <v>42</v>
      </c>
      <c r="C8" s="144"/>
      <c r="D8" s="145">
        <v>0.02</v>
      </c>
      <c r="E8" s="145"/>
      <c r="F8" s="43" t="str">
        <f>VLOOKUP(B8,'&gt;&gt; INGREDIËNTENPRIJS'!$B$3:$D$246,2,0)</f>
        <v>bussel</v>
      </c>
      <c r="G8" s="44">
        <f>VLOOKUP(B8,'&gt;&gt; INGREDIËNTENPRIJS'!$B$3:$D$246,3,0)</f>
        <v>1</v>
      </c>
      <c r="H8" s="44">
        <f t="shared" si="0"/>
        <v>0.02</v>
      </c>
      <c r="I8" s="26"/>
      <c r="J8" s="35"/>
      <c r="K8" s="35"/>
    </row>
    <row r="9" spans="1:11" ht="18" customHeight="1">
      <c r="A9" s="26"/>
      <c r="B9" s="144" t="s">
        <v>137</v>
      </c>
      <c r="C9" s="144"/>
      <c r="D9" s="145">
        <v>2E-3</v>
      </c>
      <c r="E9" s="145"/>
      <c r="F9" s="43" t="str">
        <f>VLOOKUP(B9,'&gt;&gt; INGREDIËNTENPRIJS'!$B$3:$D$246,2,0)</f>
        <v>st</v>
      </c>
      <c r="G9" s="44">
        <f>VLOOKUP(B9,'&gt;&gt; INGREDIËNTENPRIJS'!$B$3:$D$246,3,0)</f>
        <v>1.3</v>
      </c>
      <c r="H9" s="44">
        <f t="shared" si="0"/>
        <v>2.6000000000000003E-3</v>
      </c>
      <c r="I9" s="26"/>
      <c r="J9" s="35"/>
      <c r="K9" s="35"/>
    </row>
    <row r="10" spans="1:11" ht="18" customHeight="1">
      <c r="A10" s="26"/>
      <c r="B10" s="144" t="s">
        <v>152</v>
      </c>
      <c r="C10" s="144"/>
      <c r="D10" s="145">
        <v>0.02</v>
      </c>
      <c r="E10" s="145"/>
      <c r="F10" s="43" t="str">
        <f>VLOOKUP(B10,'&gt;&gt; INGREDIËNTENPRIJS'!$B$3:$D$246,2,0)</f>
        <v>kg</v>
      </c>
      <c r="G10" s="44">
        <f>VLOOKUP(B10,'&gt;&gt; INGREDIËNTENPRIJS'!$B$3:$D$246,3,0)</f>
        <v>14.24</v>
      </c>
      <c r="H10" s="44">
        <f t="shared" si="0"/>
        <v>0.2848</v>
      </c>
      <c r="I10" s="26"/>
      <c r="J10" s="35"/>
      <c r="K10" s="35"/>
    </row>
    <row r="11" spans="1:11" ht="18" customHeight="1">
      <c r="A11" s="26"/>
      <c r="B11" s="144" t="s">
        <v>153</v>
      </c>
      <c r="C11" s="144"/>
      <c r="D11" s="145">
        <v>0.05</v>
      </c>
      <c r="E11" s="145"/>
      <c r="F11" s="43" t="str">
        <f>VLOOKUP(B11,'&gt;&gt; INGREDIËNTENPRIJS'!$B$3:$D$246,2,0)</f>
        <v>lt</v>
      </c>
      <c r="G11" s="44">
        <f>VLOOKUP(B11,'&gt;&gt; INGREDIËNTENPRIJS'!$B$3:$D$246,3,0)</f>
        <v>6.78</v>
      </c>
      <c r="H11" s="44">
        <f t="shared" si="0"/>
        <v>0.33900000000000002</v>
      </c>
      <c r="I11" s="26"/>
      <c r="J11" s="35"/>
      <c r="K11" s="35"/>
    </row>
    <row r="12" spans="1:11" ht="18" customHeight="1">
      <c r="A12" s="26"/>
      <c r="B12" s="144" t="s">
        <v>66</v>
      </c>
      <c r="C12" s="144"/>
      <c r="D12" s="145">
        <v>0.02</v>
      </c>
      <c r="E12" s="145"/>
      <c r="F12" s="43" t="str">
        <f>VLOOKUP(B12,'&gt;&gt; INGREDIËNTENPRIJS'!$B$3:$D$246,2,0)</f>
        <v>kg</v>
      </c>
      <c r="G12" s="44">
        <f>VLOOKUP(B12,'&gt;&gt; INGREDIËNTENPRIJS'!$B$3:$D$246,3,0)</f>
        <v>3.57</v>
      </c>
      <c r="H12" s="44">
        <f t="shared" si="0"/>
        <v>7.1400000000000005E-2</v>
      </c>
      <c r="I12" s="26"/>
      <c r="J12" s="35"/>
      <c r="K12" s="35"/>
    </row>
    <row r="13" spans="1:11" ht="32" customHeight="1">
      <c r="A13" s="26"/>
      <c r="B13" s="26"/>
      <c r="C13" s="26"/>
      <c r="D13" s="26"/>
      <c r="E13" s="26"/>
      <c r="F13" s="26"/>
      <c r="G13" s="26"/>
      <c r="H13" s="26"/>
      <c r="I13" s="26"/>
      <c r="J13" s="35"/>
      <c r="K13" s="35"/>
    </row>
    <row r="14" spans="1:11" ht="32" customHeight="1">
      <c r="A14" s="126" t="s">
        <v>229</v>
      </c>
      <c r="B14" s="143"/>
      <c r="C14" s="143"/>
      <c r="D14" s="143"/>
      <c r="E14" s="143"/>
      <c r="F14" s="143"/>
      <c r="G14" s="143"/>
      <c r="H14" s="143"/>
      <c r="I14" s="143"/>
      <c r="J14" s="35"/>
      <c r="K14" s="35"/>
    </row>
    <row r="15" spans="1:11" ht="20" customHeight="1">
      <c r="A15" s="45" t="s">
        <v>230</v>
      </c>
      <c r="B15" s="150" t="s">
        <v>294</v>
      </c>
      <c r="C15" s="150"/>
      <c r="D15" s="150"/>
      <c r="E15" s="150"/>
      <c r="F15" s="150"/>
      <c r="G15" s="150"/>
      <c r="H15" s="150"/>
      <c r="I15" s="150"/>
      <c r="J15" s="35"/>
      <c r="K15" s="35"/>
    </row>
    <row r="16" spans="1:11" ht="20" customHeight="1">
      <c r="A16" s="45" t="s">
        <v>231</v>
      </c>
      <c r="B16" s="150" t="s">
        <v>295</v>
      </c>
      <c r="C16" s="150"/>
      <c r="D16" s="150"/>
      <c r="E16" s="150"/>
      <c r="F16" s="150"/>
      <c r="G16" s="150"/>
      <c r="H16" s="150"/>
      <c r="I16" s="150"/>
      <c r="J16" s="35"/>
      <c r="K16" s="35"/>
    </row>
    <row r="17" spans="1:11" ht="20" customHeight="1">
      <c r="A17" s="45" t="s">
        <v>232</v>
      </c>
      <c r="B17" s="150" t="s">
        <v>296</v>
      </c>
      <c r="C17" s="150"/>
      <c r="D17" s="150"/>
      <c r="E17" s="150"/>
      <c r="F17" s="150"/>
      <c r="G17" s="150"/>
      <c r="H17" s="150"/>
      <c r="I17" s="150"/>
      <c r="J17" s="35"/>
      <c r="K17" s="35"/>
    </row>
    <row r="18" spans="1:11" ht="20" customHeight="1">
      <c r="A18" s="45" t="s">
        <v>233</v>
      </c>
      <c r="B18" s="150" t="s">
        <v>297</v>
      </c>
      <c r="C18" s="150"/>
      <c r="D18" s="150"/>
      <c r="E18" s="150"/>
      <c r="F18" s="150"/>
      <c r="G18" s="150"/>
      <c r="H18" s="150"/>
      <c r="I18" s="150"/>
      <c r="J18" s="35"/>
      <c r="K18" s="35"/>
    </row>
    <row r="19" spans="1:11" ht="20" customHeight="1">
      <c r="A19" s="45" t="s">
        <v>234</v>
      </c>
      <c r="B19" s="150" t="s">
        <v>298</v>
      </c>
      <c r="C19" s="150"/>
      <c r="D19" s="150"/>
      <c r="E19" s="150"/>
      <c r="F19" s="150"/>
      <c r="G19" s="150"/>
      <c r="H19" s="150"/>
      <c r="I19" s="150"/>
      <c r="J19" s="35"/>
      <c r="K19" s="35"/>
    </row>
    <row r="20" spans="1:11" ht="20" customHeight="1">
      <c r="A20" s="45" t="s">
        <v>253</v>
      </c>
      <c r="B20" s="150" t="s">
        <v>299</v>
      </c>
      <c r="C20" s="150"/>
      <c r="D20" s="150"/>
      <c r="E20" s="150"/>
      <c r="F20" s="150"/>
      <c r="G20" s="150"/>
      <c r="H20" s="150"/>
      <c r="I20" s="150"/>
      <c r="J20" s="35"/>
      <c r="K20" s="35"/>
    </row>
    <row r="21" spans="1:11" ht="20" customHeight="1">
      <c r="A21" s="45" t="s">
        <v>255</v>
      </c>
      <c r="B21" s="150" t="s">
        <v>300</v>
      </c>
      <c r="C21" s="150"/>
      <c r="D21" s="150"/>
      <c r="E21" s="150"/>
      <c r="F21" s="150"/>
      <c r="G21" s="150"/>
      <c r="H21" s="150"/>
      <c r="I21" s="150"/>
      <c r="J21" s="35"/>
      <c r="K21" s="35"/>
    </row>
    <row r="22" spans="1:11" ht="20" customHeight="1">
      <c r="A22" s="36"/>
      <c r="B22" s="151"/>
      <c r="C22" s="143"/>
      <c r="D22" s="143"/>
      <c r="E22" s="143"/>
      <c r="F22" s="143"/>
      <c r="G22" s="143"/>
      <c r="H22" s="143"/>
      <c r="I22" s="143"/>
      <c r="J22" s="35"/>
      <c r="K22" s="35"/>
    </row>
    <row r="23" spans="1:11" ht="27" customHeight="1">
      <c r="A23" s="37"/>
      <c r="B23" s="152"/>
      <c r="C23" s="152"/>
      <c r="D23" s="152"/>
      <c r="E23" s="152"/>
      <c r="F23" s="152"/>
      <c r="G23" s="152"/>
      <c r="H23" s="152"/>
      <c r="I23" s="152"/>
      <c r="J23" s="35"/>
      <c r="K23" s="35"/>
    </row>
    <row r="24" spans="1:11" ht="18" customHeight="1">
      <c r="A24" s="26"/>
      <c r="B24" s="46" t="s">
        <v>301</v>
      </c>
      <c r="C24" s="38"/>
      <c r="D24" s="38"/>
      <c r="E24" s="38"/>
      <c r="F24" s="26"/>
      <c r="G24" s="148" t="s">
        <v>302</v>
      </c>
      <c r="H24" s="149"/>
      <c r="I24" s="149"/>
      <c r="J24" s="35"/>
      <c r="K24" s="35"/>
    </row>
    <row r="25" spans="1:11" ht="18" customHeight="1">
      <c r="A25" s="26"/>
      <c r="B25" s="31" t="s">
        <v>237</v>
      </c>
      <c r="C25" s="31"/>
      <c r="D25" s="31"/>
      <c r="E25" s="47">
        <v>5.5</v>
      </c>
      <c r="F25" s="31"/>
      <c r="G25" s="48" t="s">
        <v>237</v>
      </c>
      <c r="H25" s="48"/>
      <c r="I25" s="47">
        <v>5.5</v>
      </c>
      <c r="J25" s="35"/>
      <c r="K25" s="35"/>
    </row>
    <row r="26" spans="1:11" ht="18" customHeight="1">
      <c r="A26" s="26"/>
      <c r="B26" s="31" t="s">
        <v>227</v>
      </c>
      <c r="C26" s="31"/>
      <c r="D26" s="31"/>
      <c r="E26" s="49">
        <f>SUM(H5:H12)</f>
        <v>4.9238</v>
      </c>
      <c r="F26" s="31"/>
      <c r="G26" s="48" t="s">
        <v>227</v>
      </c>
      <c r="H26" s="48"/>
      <c r="I26" s="49">
        <f>SUM(H5:H12)</f>
        <v>4.9238</v>
      </c>
      <c r="J26" s="39"/>
      <c r="K26" s="35"/>
    </row>
    <row r="27" spans="1:11" ht="18" customHeight="1">
      <c r="A27" s="27"/>
      <c r="B27" s="34" t="s">
        <v>238</v>
      </c>
      <c r="C27" s="34"/>
      <c r="D27" s="34"/>
      <c r="E27" s="50">
        <f>E26/(E25-E28)</f>
        <v>0.94895054545454538</v>
      </c>
      <c r="F27" s="31"/>
      <c r="G27" s="51" t="s">
        <v>238</v>
      </c>
      <c r="H27" s="51"/>
      <c r="I27" s="50">
        <f>+I26/(I25-I28)</f>
        <v>1.0026647272727274</v>
      </c>
      <c r="J27" s="35"/>
      <c r="K27" s="35"/>
    </row>
    <row r="28" spans="1:11" ht="18" customHeight="1">
      <c r="A28" s="26"/>
      <c r="B28" s="31" t="s">
        <v>239</v>
      </c>
      <c r="C28" s="31"/>
      <c r="D28" s="31"/>
      <c r="E28" s="47">
        <f>E25/106*6</f>
        <v>0.31132075471698117</v>
      </c>
      <c r="F28" s="31"/>
      <c r="G28" s="48" t="s">
        <v>239</v>
      </c>
      <c r="H28" s="48"/>
      <c r="I28" s="47">
        <f>I25/112*12</f>
        <v>0.5892857142857143</v>
      </c>
      <c r="J28" s="35"/>
      <c r="K28" s="35"/>
    </row>
    <row r="29" spans="1:11" ht="18" customHeight="1">
      <c r="A29" s="26"/>
      <c r="B29" s="31" t="s">
        <v>240</v>
      </c>
      <c r="C29" s="31"/>
      <c r="D29" s="31"/>
      <c r="E29" s="49">
        <f>E25-E26-E28</f>
        <v>0.26487924528301887</v>
      </c>
      <c r="F29" s="31"/>
      <c r="G29" s="48" t="s">
        <v>240</v>
      </c>
      <c r="H29" s="48"/>
      <c r="I29" s="49">
        <f>I25-I26-I28</f>
        <v>-1.3085714285714256E-2</v>
      </c>
      <c r="J29" s="40"/>
      <c r="K29" s="40"/>
    </row>
    <row r="30" spans="1:11" ht="18" customHeight="1">
      <c r="A30" s="26"/>
      <c r="B30" s="80" t="s">
        <v>241</v>
      </c>
      <c r="C30" s="31"/>
      <c r="D30" s="31"/>
      <c r="E30" s="32">
        <v>6</v>
      </c>
      <c r="F30" s="31"/>
      <c r="G30" s="81" t="s">
        <v>242</v>
      </c>
      <c r="H30" s="52"/>
      <c r="I30" s="32">
        <v>12</v>
      </c>
      <c r="J30" s="35"/>
      <c r="K30" s="35"/>
    </row>
    <row r="31" spans="1:11" ht="18" customHeight="1">
      <c r="A31" s="26"/>
      <c r="B31" s="31"/>
      <c r="C31" s="31"/>
      <c r="D31" s="31"/>
      <c r="E31" s="31"/>
      <c r="F31" s="31"/>
      <c r="G31" s="31"/>
      <c r="H31" s="31"/>
      <c r="I31" s="31"/>
      <c r="J31" s="35"/>
      <c r="K31" s="35"/>
    </row>
    <row r="32" spans="1:11" ht="18" customHeight="1">
      <c r="A32" s="26"/>
      <c r="B32" s="53" t="s">
        <v>243</v>
      </c>
      <c r="C32" s="31"/>
      <c r="D32" s="31"/>
      <c r="E32" s="31"/>
      <c r="F32" s="31"/>
      <c r="G32" s="31"/>
      <c r="H32" s="31"/>
      <c r="I32" s="31"/>
      <c r="J32" s="35"/>
      <c r="K32" s="35"/>
    </row>
    <row r="33" spans="1:11" ht="14">
      <c r="A33" s="26"/>
      <c r="B33" s="26"/>
      <c r="C33" s="26"/>
      <c r="D33" s="26"/>
      <c r="E33" s="26"/>
      <c r="F33" s="26"/>
      <c r="G33" s="26"/>
      <c r="H33" s="26"/>
      <c r="I33" s="26"/>
      <c r="J33" s="35"/>
      <c r="K33" s="35"/>
    </row>
    <row r="34" spans="1:11">
      <c r="A34" s="35"/>
      <c r="B34" s="35"/>
      <c r="C34" s="35"/>
      <c r="D34" s="35"/>
      <c r="E34" s="35"/>
      <c r="F34" s="35"/>
      <c r="G34" s="35"/>
      <c r="H34" s="35"/>
      <c r="I34" s="35"/>
      <c r="J34" s="35"/>
      <c r="K34" s="35"/>
    </row>
    <row r="35" spans="1:11">
      <c r="A35" s="35"/>
      <c r="B35" s="35"/>
      <c r="C35" s="35"/>
      <c r="D35" s="35"/>
      <c r="E35" s="35"/>
      <c r="F35" s="35"/>
      <c r="G35" s="35"/>
      <c r="H35" s="35"/>
      <c r="I35" s="35"/>
      <c r="J35" s="35"/>
      <c r="K35" s="35"/>
    </row>
    <row r="36" spans="1:11" s="11" customFormat="1"/>
  </sheetData>
  <mergeCells count="31">
    <mergeCell ref="D4:E4"/>
    <mergeCell ref="B5:C5"/>
    <mergeCell ref="D5:E5"/>
    <mergeCell ref="B17:I17"/>
    <mergeCell ref="B18:I18"/>
    <mergeCell ref="B12:C12"/>
    <mergeCell ref="D12:E12"/>
    <mergeCell ref="B15:I15"/>
    <mergeCell ref="B16:I16"/>
    <mergeCell ref="G24:I24"/>
    <mergeCell ref="B19:I19"/>
    <mergeCell ref="B20:I20"/>
    <mergeCell ref="B21:I21"/>
    <mergeCell ref="B22:I22"/>
    <mergeCell ref="B23:I23"/>
    <mergeCell ref="J2:K2"/>
    <mergeCell ref="A14:I14"/>
    <mergeCell ref="B10:C10"/>
    <mergeCell ref="D10:E10"/>
    <mergeCell ref="B11:C11"/>
    <mergeCell ref="D11:E11"/>
    <mergeCell ref="B7:C7"/>
    <mergeCell ref="D7:E7"/>
    <mergeCell ref="B8:C8"/>
    <mergeCell ref="D8:E8"/>
    <mergeCell ref="B9:C9"/>
    <mergeCell ref="D9:E9"/>
    <mergeCell ref="B6:C6"/>
    <mergeCell ref="D6:E6"/>
    <mergeCell ref="A2:I2"/>
    <mergeCell ref="B4:C4"/>
  </mergeCells>
  <pageMargins left="0.7" right="0.7" top="0.75" bottom="0.75" header="0.3" footer="0.3"/>
  <pageSetup paperSize="9" orientation="portrait" verticalDpi="0"/>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B818A1-2D91-4327-8348-A0209FDAD35E}">
  <sheetPr>
    <tabColor theme="4" tint="0.79998168889431442"/>
  </sheetPr>
  <dimension ref="A1:K69"/>
  <sheetViews>
    <sheetView showGridLines="0" zoomScaleNormal="100" workbookViewId="0">
      <selection activeCell="J36" sqref="J36"/>
    </sheetView>
  </sheetViews>
  <sheetFormatPr baseColWidth="10" defaultColWidth="8.83203125" defaultRowHeight="13"/>
  <cols>
    <col min="1" max="1" width="9.83203125" customWidth="1"/>
    <col min="2" max="2" width="22.33203125" customWidth="1"/>
    <col min="3" max="3" width="8" customWidth="1"/>
    <col min="4" max="5" width="11.33203125" customWidth="1"/>
    <col min="6" max="6" width="14.5" customWidth="1"/>
    <col min="7" max="7" width="26.6640625" customWidth="1"/>
    <col min="8" max="8" width="21.83203125" customWidth="1"/>
    <col min="9" max="9" width="9.6640625" customWidth="1"/>
    <col min="10" max="10" width="8.83203125" customWidth="1"/>
  </cols>
  <sheetData>
    <row r="1" spans="1:11">
      <c r="A1" s="52"/>
      <c r="B1" s="52"/>
      <c r="C1" s="52"/>
      <c r="D1" s="52"/>
      <c r="E1" s="52"/>
      <c r="F1" s="52"/>
      <c r="G1" s="52"/>
      <c r="H1" s="52"/>
      <c r="I1" s="52"/>
      <c r="J1" s="52"/>
      <c r="K1" s="52"/>
    </row>
    <row r="2" spans="1:11" ht="30" customHeight="1">
      <c r="A2" s="159" t="s">
        <v>303</v>
      </c>
      <c r="B2" s="159"/>
      <c r="C2" s="159"/>
      <c r="D2" s="159"/>
      <c r="E2" s="159"/>
      <c r="F2" s="159"/>
      <c r="G2" s="159"/>
      <c r="H2" s="159"/>
      <c r="I2" s="159"/>
      <c r="J2" s="155"/>
      <c r="K2" s="155"/>
    </row>
    <row r="3" spans="1:11">
      <c r="A3" s="52"/>
      <c r="B3" s="52"/>
      <c r="C3" s="52"/>
      <c r="D3" s="52"/>
      <c r="E3" s="52"/>
      <c r="F3" s="52"/>
      <c r="G3" s="52"/>
      <c r="H3" s="52"/>
      <c r="I3" s="52"/>
      <c r="J3" s="52"/>
      <c r="K3" s="52"/>
    </row>
    <row r="4" spans="1:11" ht="18" customHeight="1">
      <c r="A4" s="31"/>
      <c r="B4" s="124" t="s">
        <v>225</v>
      </c>
      <c r="C4" s="124"/>
      <c r="D4" s="125" t="s">
        <v>226</v>
      </c>
      <c r="E4" s="125"/>
      <c r="F4" s="41" t="s">
        <v>1</v>
      </c>
      <c r="G4" s="42" t="s">
        <v>2</v>
      </c>
      <c r="H4" s="42" t="s">
        <v>227</v>
      </c>
      <c r="I4" s="31"/>
      <c r="J4" s="52"/>
      <c r="K4" s="52"/>
    </row>
    <row r="5" spans="1:11" ht="18" customHeight="1">
      <c r="A5" s="31"/>
      <c r="B5" s="160" t="s">
        <v>117</v>
      </c>
      <c r="C5" s="160"/>
      <c r="D5" s="161">
        <v>1</v>
      </c>
      <c r="E5" s="161"/>
      <c r="F5" s="43" t="str">
        <f>VLOOKUP(B5,'&gt;&gt; INGREDIËNTENPRIJS'!$B$3:$D$246,2,0)</f>
        <v>st</v>
      </c>
      <c r="G5" s="54">
        <f>VLOOKUP(B5,'&gt;&gt; INGREDIËNTENPRIJS'!$B$3:$D$246,3,0)</f>
        <v>0.74</v>
      </c>
      <c r="H5" s="54">
        <f t="shared" ref="H5:H11" si="0">G5*D5</f>
        <v>0.74</v>
      </c>
      <c r="I5" s="31"/>
      <c r="J5" s="52"/>
      <c r="K5" s="52"/>
    </row>
    <row r="6" spans="1:11" ht="18" customHeight="1">
      <c r="A6" s="31"/>
      <c r="B6" s="144" t="s">
        <v>119</v>
      </c>
      <c r="C6" s="144"/>
      <c r="D6" s="145">
        <v>0.09</v>
      </c>
      <c r="E6" s="145"/>
      <c r="F6" s="43" t="str">
        <f>VLOOKUP(B6,'&gt;&gt; INGREDIËNTENPRIJS'!$B$3:$D$246,2,0)</f>
        <v>kg</v>
      </c>
      <c r="G6" s="54">
        <f>VLOOKUP(B6,'&gt;&gt; INGREDIËNTENPRIJS'!$B$3:$D$246,3,0)</f>
        <v>13.23</v>
      </c>
      <c r="H6" s="54">
        <f t="shared" si="0"/>
        <v>1.1907000000000001</v>
      </c>
      <c r="I6" s="31"/>
      <c r="J6" s="52"/>
      <c r="K6" s="52"/>
    </row>
    <row r="7" spans="1:11" ht="18" customHeight="1">
      <c r="A7" s="31"/>
      <c r="B7" s="144" t="s">
        <v>156</v>
      </c>
      <c r="C7" s="144"/>
      <c r="D7" s="145">
        <v>0.01</v>
      </c>
      <c r="E7" s="145"/>
      <c r="F7" s="43" t="str">
        <f>VLOOKUP(B7,'&gt;&gt; INGREDIËNTENPRIJS'!$B$3:$D$246,2,0)</f>
        <v>kg</v>
      </c>
      <c r="G7" s="54">
        <f>VLOOKUP(B7,'&gt;&gt; INGREDIËNTENPRIJS'!$B$3:$D$246,3,0)</f>
        <v>15.5</v>
      </c>
      <c r="H7" s="54">
        <f t="shared" si="0"/>
        <v>0.155</v>
      </c>
      <c r="I7" s="31"/>
      <c r="J7" s="52"/>
      <c r="K7" s="52"/>
    </row>
    <row r="8" spans="1:11" ht="18" customHeight="1">
      <c r="A8" s="31"/>
      <c r="B8" s="144" t="s">
        <v>53</v>
      </c>
      <c r="C8" s="144"/>
      <c r="D8" s="145">
        <v>5.0000000000000001E-3</v>
      </c>
      <c r="E8" s="145"/>
      <c r="F8" s="43" t="str">
        <f>VLOOKUP(B8,'&gt;&gt; INGREDIËNTENPRIJS'!$B$3:$D$246,2,0)</f>
        <v>bussel</v>
      </c>
      <c r="G8" s="54">
        <f>VLOOKUP(B8,'&gt;&gt; INGREDIËNTENPRIJS'!$B$3:$D$246,3,0)</f>
        <v>1.39</v>
      </c>
      <c r="H8" s="54">
        <f t="shared" si="0"/>
        <v>6.9499999999999996E-3</v>
      </c>
      <c r="I8" s="31"/>
      <c r="J8" s="52"/>
      <c r="K8" s="52"/>
    </row>
    <row r="9" spans="1:11" ht="18" customHeight="1">
      <c r="A9" s="31"/>
      <c r="B9" s="144" t="s">
        <v>157</v>
      </c>
      <c r="C9" s="144"/>
      <c r="D9" s="145">
        <v>0.01</v>
      </c>
      <c r="E9" s="145"/>
      <c r="F9" s="43" t="str">
        <f>VLOOKUP(B9,'&gt;&gt; INGREDIËNTENPRIJS'!$B$3:$D$246,2,0)</f>
        <v>lt</v>
      </c>
      <c r="G9" s="54">
        <f>VLOOKUP(B9,'&gt;&gt; INGREDIËNTENPRIJS'!$B$3:$D$246,3,0)</f>
        <v>2.97</v>
      </c>
      <c r="H9" s="54">
        <f t="shared" si="0"/>
        <v>2.9700000000000004E-2</v>
      </c>
      <c r="I9" s="31"/>
      <c r="J9" s="52"/>
      <c r="K9" s="52"/>
    </row>
    <row r="10" spans="1:11" ht="18" customHeight="1">
      <c r="A10" s="31"/>
      <c r="B10" s="144" t="s">
        <v>158</v>
      </c>
      <c r="C10" s="144"/>
      <c r="D10" s="145">
        <v>1.4999999999999999E-2</v>
      </c>
      <c r="E10" s="145"/>
      <c r="F10" s="43" t="str">
        <f>VLOOKUP(B10,'&gt;&gt; INGREDIËNTENPRIJS'!$B$3:$D$246,2,0)</f>
        <v>kg</v>
      </c>
      <c r="G10" s="54">
        <f>VLOOKUP(B10,'&gt;&gt; INGREDIËNTENPRIJS'!$B$3:$D$246,3,0)</f>
        <v>5.54</v>
      </c>
      <c r="H10" s="54">
        <f t="shared" si="0"/>
        <v>8.3099999999999993E-2</v>
      </c>
      <c r="I10" s="31"/>
      <c r="J10" s="52"/>
      <c r="K10" s="52"/>
    </row>
    <row r="11" spans="1:11" ht="18" customHeight="1">
      <c r="A11" s="31"/>
      <c r="B11" s="144" t="s">
        <v>159</v>
      </c>
      <c r="C11" s="144"/>
      <c r="D11" s="145">
        <v>1.4999999999999999E-2</v>
      </c>
      <c r="E11" s="145"/>
      <c r="F11" s="43" t="str">
        <f>VLOOKUP(B11,'&gt;&gt; INGREDIËNTENPRIJS'!$B$3:$D$246,2,0)</f>
        <v>kg</v>
      </c>
      <c r="G11" s="54">
        <f>VLOOKUP(B11,'&gt;&gt; INGREDIËNTENPRIJS'!$B$3:$D$246,3,0)</f>
        <v>5.79</v>
      </c>
      <c r="H11" s="54">
        <f t="shared" si="0"/>
        <v>8.6849999999999997E-2</v>
      </c>
      <c r="I11" s="31"/>
      <c r="J11" s="52"/>
      <c r="K11" s="52"/>
    </row>
    <row r="12" spans="1:11" ht="32" customHeight="1">
      <c r="A12" s="31"/>
      <c r="B12" s="31"/>
      <c r="C12" s="31"/>
      <c r="D12" s="31"/>
      <c r="E12" s="31"/>
      <c r="F12" s="31"/>
      <c r="G12" s="31"/>
      <c r="H12" s="31"/>
      <c r="I12" s="31"/>
      <c r="J12" s="52"/>
      <c r="K12" s="52"/>
    </row>
    <row r="13" spans="1:11" ht="32" customHeight="1">
      <c r="A13" s="158" t="s">
        <v>304</v>
      </c>
      <c r="B13" s="158"/>
      <c r="C13" s="158"/>
      <c r="D13" s="158"/>
      <c r="E13" s="158"/>
      <c r="F13" s="158"/>
      <c r="G13" s="158"/>
      <c r="H13" s="158"/>
      <c r="I13" s="158"/>
      <c r="J13" s="52"/>
      <c r="K13" s="52"/>
    </row>
    <row r="14" spans="1:11" ht="20" customHeight="1">
      <c r="A14" s="55" t="s">
        <v>230</v>
      </c>
      <c r="B14" s="153" t="s">
        <v>305</v>
      </c>
      <c r="C14" s="153"/>
      <c r="D14" s="153"/>
      <c r="E14" s="153"/>
      <c r="F14" s="153"/>
      <c r="G14" s="153"/>
      <c r="H14" s="153"/>
      <c r="I14" s="153"/>
      <c r="J14" s="52"/>
      <c r="K14" s="52"/>
    </row>
    <row r="15" spans="1:11" ht="20" customHeight="1">
      <c r="A15" s="55" t="s">
        <v>231</v>
      </c>
      <c r="B15" s="153" t="s">
        <v>306</v>
      </c>
      <c r="C15" s="153"/>
      <c r="D15" s="153"/>
      <c r="E15" s="153"/>
      <c r="F15" s="153"/>
      <c r="G15" s="153"/>
      <c r="H15" s="153"/>
      <c r="I15" s="153"/>
      <c r="J15" s="52"/>
      <c r="K15" s="52"/>
    </row>
    <row r="16" spans="1:11" ht="20" customHeight="1">
      <c r="A16" s="55" t="s">
        <v>232</v>
      </c>
      <c r="B16" s="153" t="s">
        <v>307</v>
      </c>
      <c r="C16" s="153"/>
      <c r="D16" s="153"/>
      <c r="E16" s="153"/>
      <c r="F16" s="153"/>
      <c r="G16" s="153"/>
      <c r="H16" s="153"/>
      <c r="I16" s="153"/>
      <c r="J16" s="52"/>
      <c r="K16" s="52"/>
    </row>
    <row r="17" spans="1:11" ht="20" customHeight="1">
      <c r="A17" s="55" t="s">
        <v>233</v>
      </c>
      <c r="B17" s="153" t="s">
        <v>308</v>
      </c>
      <c r="C17" s="153"/>
      <c r="D17" s="153"/>
      <c r="E17" s="153"/>
      <c r="F17" s="153"/>
      <c r="G17" s="153"/>
      <c r="H17" s="153"/>
      <c r="I17" s="153"/>
      <c r="J17" s="52"/>
      <c r="K17" s="52"/>
    </row>
    <row r="18" spans="1:11" ht="20" customHeight="1">
      <c r="A18" s="55" t="s">
        <v>234</v>
      </c>
      <c r="B18" s="153" t="s">
        <v>294</v>
      </c>
      <c r="C18" s="153"/>
      <c r="D18" s="153"/>
      <c r="E18" s="153"/>
      <c r="F18" s="153"/>
      <c r="G18" s="153"/>
      <c r="H18" s="153"/>
      <c r="I18" s="153"/>
      <c r="J18" s="52"/>
      <c r="K18" s="52"/>
    </row>
    <row r="19" spans="1:11" ht="20" customHeight="1">
      <c r="A19" s="55" t="s">
        <v>253</v>
      </c>
      <c r="B19" s="153" t="s">
        <v>309</v>
      </c>
      <c r="C19" s="153"/>
      <c r="D19" s="153"/>
      <c r="E19" s="153"/>
      <c r="F19" s="153"/>
      <c r="G19" s="153"/>
      <c r="H19" s="153"/>
      <c r="I19" s="153"/>
      <c r="J19" s="52"/>
      <c r="K19" s="52"/>
    </row>
    <row r="20" spans="1:11" ht="20" customHeight="1">
      <c r="A20" s="55" t="s">
        <v>255</v>
      </c>
      <c r="B20" s="153" t="s">
        <v>310</v>
      </c>
      <c r="C20" s="153"/>
      <c r="D20" s="153"/>
      <c r="E20" s="153"/>
      <c r="F20" s="153"/>
      <c r="G20" s="153"/>
      <c r="H20" s="153"/>
      <c r="I20" s="153"/>
      <c r="J20" s="52"/>
      <c r="K20" s="52"/>
    </row>
    <row r="21" spans="1:11" ht="20" customHeight="1">
      <c r="A21" s="56"/>
      <c r="B21" s="157"/>
      <c r="C21" s="157"/>
      <c r="D21" s="157"/>
      <c r="E21" s="157"/>
      <c r="F21" s="157"/>
      <c r="G21" s="157"/>
      <c r="H21" s="157"/>
      <c r="I21" s="157"/>
      <c r="J21" s="52"/>
      <c r="K21" s="52"/>
    </row>
    <row r="22" spans="1:11" ht="27" customHeight="1">
      <c r="A22" s="57"/>
      <c r="B22" s="128"/>
      <c r="C22" s="128"/>
      <c r="D22" s="128"/>
      <c r="E22" s="128"/>
      <c r="F22" s="128"/>
      <c r="G22" s="128"/>
      <c r="H22" s="128"/>
      <c r="I22" s="128"/>
      <c r="J22" s="52"/>
      <c r="K22" s="52"/>
    </row>
    <row r="23" spans="1:11" ht="18" customHeight="1">
      <c r="A23" s="31"/>
      <c r="B23" s="46" t="s">
        <v>301</v>
      </c>
      <c r="C23" s="58"/>
      <c r="D23" s="59"/>
      <c r="E23" s="59"/>
      <c r="F23" s="31"/>
      <c r="G23" s="148" t="s">
        <v>302</v>
      </c>
      <c r="H23" s="129"/>
      <c r="I23" s="129"/>
      <c r="J23" s="52"/>
      <c r="K23" s="52"/>
    </row>
    <row r="24" spans="1:11" ht="18" customHeight="1">
      <c r="A24" s="31"/>
      <c r="B24" s="31" t="s">
        <v>237</v>
      </c>
      <c r="C24" s="31"/>
      <c r="D24" s="31"/>
      <c r="E24" s="49">
        <v>4.5</v>
      </c>
      <c r="F24" s="31"/>
      <c r="G24" s="48" t="s">
        <v>237</v>
      </c>
      <c r="H24" s="48"/>
      <c r="I24" s="60">
        <f>E24</f>
        <v>4.5</v>
      </c>
      <c r="J24" s="52"/>
      <c r="K24" s="52"/>
    </row>
    <row r="25" spans="1:11" ht="18" customHeight="1">
      <c r="A25" s="31"/>
      <c r="B25" s="31" t="s">
        <v>227</v>
      </c>
      <c r="C25" s="31"/>
      <c r="D25" s="31"/>
      <c r="E25" s="49">
        <f>SUM(H5:H11)</f>
        <v>2.2923</v>
      </c>
      <c r="F25" s="31"/>
      <c r="G25" s="48" t="s">
        <v>227</v>
      </c>
      <c r="H25" s="48"/>
      <c r="I25" s="60">
        <f>SUM($H$5:$H$11)</f>
        <v>2.2923</v>
      </c>
      <c r="J25" s="61"/>
      <c r="K25" s="52"/>
    </row>
    <row r="26" spans="1:11" ht="18" customHeight="1">
      <c r="A26" s="34"/>
      <c r="B26" s="34" t="s">
        <v>238</v>
      </c>
      <c r="C26" s="34"/>
      <c r="D26" s="34"/>
      <c r="E26" s="62">
        <f>E25/(E24-E27)</f>
        <v>0.539964</v>
      </c>
      <c r="F26" s="31"/>
      <c r="G26" s="51" t="s">
        <v>238</v>
      </c>
      <c r="H26" s="51"/>
      <c r="I26" s="63">
        <f>+I25/(I24-I27)</f>
        <v>0.57052800000000004</v>
      </c>
      <c r="J26" s="52"/>
      <c r="K26" s="52"/>
    </row>
    <row r="27" spans="1:11" ht="18" customHeight="1">
      <c r="A27" s="31"/>
      <c r="B27" s="31" t="s">
        <v>239</v>
      </c>
      <c r="C27" s="31"/>
      <c r="D27" s="31"/>
      <c r="E27" s="49">
        <f>E24/106*6</f>
        <v>0.25471698113207547</v>
      </c>
      <c r="F27" s="31"/>
      <c r="G27" s="48" t="s">
        <v>239</v>
      </c>
      <c r="H27" s="48"/>
      <c r="I27" s="60">
        <f>I24/112*12</f>
        <v>0.48214285714285721</v>
      </c>
      <c r="J27" s="52"/>
      <c r="K27" s="52"/>
    </row>
    <row r="28" spans="1:11" ht="18" customHeight="1">
      <c r="A28" s="31"/>
      <c r="B28" s="31" t="s">
        <v>240</v>
      </c>
      <c r="C28" s="31"/>
      <c r="D28" s="31"/>
      <c r="E28" s="49">
        <f>E24-E25-E27</f>
        <v>1.9529830188679245</v>
      </c>
      <c r="F28" s="31"/>
      <c r="G28" s="48" t="s">
        <v>240</v>
      </c>
      <c r="H28" s="48"/>
      <c r="I28" s="49">
        <v>6.56</v>
      </c>
      <c r="J28" s="64"/>
      <c r="K28" s="64"/>
    </row>
    <row r="29" spans="1:11" ht="18" customHeight="1">
      <c r="A29" s="31"/>
      <c r="B29" s="80" t="s">
        <v>241</v>
      </c>
      <c r="C29" s="31"/>
      <c r="D29" s="31"/>
      <c r="E29" s="32">
        <v>6</v>
      </c>
      <c r="F29" s="31"/>
      <c r="G29" s="81" t="s">
        <v>242</v>
      </c>
      <c r="H29" s="48"/>
      <c r="I29" s="65">
        <v>12</v>
      </c>
      <c r="J29" s="52"/>
      <c r="K29" s="52"/>
    </row>
    <row r="30" spans="1:11" ht="18" customHeight="1">
      <c r="A30" s="31"/>
      <c r="B30" s="31"/>
      <c r="C30" s="31"/>
      <c r="D30" s="31"/>
      <c r="E30" s="31"/>
      <c r="F30" s="31"/>
      <c r="G30" s="31"/>
      <c r="H30" s="31"/>
      <c r="I30" s="31"/>
      <c r="J30" s="52"/>
      <c r="K30" s="52"/>
    </row>
    <row r="31" spans="1:11" ht="18" customHeight="1">
      <c r="A31" s="31"/>
      <c r="B31" s="53" t="s">
        <v>311</v>
      </c>
      <c r="C31" s="53"/>
      <c r="D31" s="53"/>
      <c r="E31" s="53"/>
      <c r="F31" s="31"/>
      <c r="G31" s="31"/>
      <c r="H31" s="31"/>
      <c r="I31" s="31"/>
      <c r="J31" s="52"/>
      <c r="K31" s="52"/>
    </row>
    <row r="32" spans="1:11" ht="15">
      <c r="A32" s="21"/>
      <c r="B32" s="21"/>
      <c r="C32" s="21"/>
      <c r="D32" s="21"/>
      <c r="E32" s="21"/>
      <c r="F32" s="21"/>
      <c r="G32" s="21"/>
      <c r="H32" s="21"/>
      <c r="I32" s="21"/>
    </row>
    <row r="57" spans="2:3" ht="15">
      <c r="B57" s="156"/>
      <c r="C57" s="156"/>
    </row>
    <row r="58" spans="2:3" ht="15">
      <c r="B58" s="156"/>
      <c r="C58" s="156"/>
    </row>
    <row r="59" spans="2:3" ht="15">
      <c r="B59" s="21"/>
      <c r="C59" s="21"/>
    </row>
    <row r="60" spans="2:3" ht="19">
      <c r="B60" s="119"/>
      <c r="C60" s="119"/>
    </row>
    <row r="61" spans="2:3" ht="15">
      <c r="B61" s="154"/>
      <c r="C61" s="154"/>
    </row>
    <row r="62" spans="2:3" ht="15">
      <c r="B62" s="154"/>
      <c r="C62" s="154"/>
    </row>
    <row r="63" spans="2:3" ht="15">
      <c r="B63" s="154"/>
      <c r="C63" s="154"/>
    </row>
    <row r="64" spans="2:3" ht="15">
      <c r="B64" s="154"/>
      <c r="C64" s="154"/>
    </row>
    <row r="65" spans="2:3" ht="15">
      <c r="B65" s="154"/>
      <c r="C65" s="154"/>
    </row>
    <row r="66" spans="2:3" ht="15">
      <c r="B66" s="154"/>
      <c r="C66" s="154"/>
    </row>
    <row r="67" spans="2:3" ht="15">
      <c r="B67" s="154"/>
      <c r="C67" s="154"/>
    </row>
    <row r="68" spans="2:3" ht="15">
      <c r="B68" s="154"/>
      <c r="C68" s="154"/>
    </row>
    <row r="69" spans="2:3" ht="15">
      <c r="B69" s="154"/>
      <c r="C69" s="154"/>
    </row>
  </sheetData>
  <mergeCells count="40">
    <mergeCell ref="B15:I15"/>
    <mergeCell ref="B6:C6"/>
    <mergeCell ref="D6:E6"/>
    <mergeCell ref="A2:I2"/>
    <mergeCell ref="B4:C4"/>
    <mergeCell ref="D4:E4"/>
    <mergeCell ref="B5:C5"/>
    <mergeCell ref="D5:E5"/>
    <mergeCell ref="B19:I19"/>
    <mergeCell ref="B21:I21"/>
    <mergeCell ref="B7:C7"/>
    <mergeCell ref="D7:E7"/>
    <mergeCell ref="B8:C8"/>
    <mergeCell ref="D8:E8"/>
    <mergeCell ref="B9:C9"/>
    <mergeCell ref="D9:E9"/>
    <mergeCell ref="B17:I17"/>
    <mergeCell ref="B10:C10"/>
    <mergeCell ref="D10:E10"/>
    <mergeCell ref="B11:C11"/>
    <mergeCell ref="B20:I20"/>
    <mergeCell ref="D11:E11"/>
    <mergeCell ref="A13:I13"/>
    <mergeCell ref="B14:I14"/>
    <mergeCell ref="B22:I22"/>
    <mergeCell ref="B16:I16"/>
    <mergeCell ref="B69:C69"/>
    <mergeCell ref="J2:K2"/>
    <mergeCell ref="B64:C64"/>
    <mergeCell ref="B65:C65"/>
    <mergeCell ref="B66:C66"/>
    <mergeCell ref="B67:C67"/>
    <mergeCell ref="B68:C68"/>
    <mergeCell ref="B57:C57"/>
    <mergeCell ref="B58:C58"/>
    <mergeCell ref="B61:C61"/>
    <mergeCell ref="B62:C62"/>
    <mergeCell ref="B63:C63"/>
    <mergeCell ref="G23:I23"/>
    <mergeCell ref="B18:I18"/>
  </mergeCells>
  <pageMargins left="0.7" right="0.7" top="0.75" bottom="0.75" header="0.3" footer="0.3"/>
  <pageSetup paperSize="9" orientation="portrait" verticalDpi="0"/>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C69660-C206-4D25-9E4C-AAF34AB9EEE2}">
  <sheetPr>
    <tabColor theme="6" tint="0.79998168889431442"/>
  </sheetPr>
  <dimension ref="A1:K34"/>
  <sheetViews>
    <sheetView showGridLines="0" zoomScaleNormal="100" workbookViewId="0">
      <selection activeCell="I29" sqref="I29"/>
    </sheetView>
  </sheetViews>
  <sheetFormatPr baseColWidth="10" defaultColWidth="8.83203125" defaultRowHeight="13"/>
  <cols>
    <col min="1" max="1" width="9.83203125" customWidth="1"/>
    <col min="2" max="2" width="22.33203125" customWidth="1"/>
    <col min="3" max="3" width="8" customWidth="1"/>
    <col min="4" max="5" width="11.33203125" customWidth="1"/>
    <col min="6" max="6" width="14.5" customWidth="1"/>
    <col min="7" max="7" width="26.6640625" customWidth="1"/>
    <col min="8" max="8" width="21.83203125" customWidth="1"/>
    <col min="9" max="9" width="9.6640625" customWidth="1"/>
    <col min="10" max="10" width="8.83203125" customWidth="1"/>
  </cols>
  <sheetData>
    <row r="1" spans="1:11">
      <c r="A1" s="52"/>
      <c r="B1" s="52"/>
      <c r="C1" s="52"/>
      <c r="D1" s="52"/>
      <c r="E1" s="52"/>
      <c r="F1" s="52"/>
      <c r="G1" s="52"/>
      <c r="H1" s="52"/>
      <c r="I1" s="52"/>
      <c r="J1" s="52"/>
      <c r="K1" s="52"/>
    </row>
    <row r="2" spans="1:11" ht="30" customHeight="1">
      <c r="A2" s="159" t="s">
        <v>312</v>
      </c>
      <c r="B2" s="159"/>
      <c r="C2" s="159"/>
      <c r="D2" s="159"/>
      <c r="E2" s="159"/>
      <c r="F2" s="159"/>
      <c r="G2" s="159"/>
      <c r="H2" s="159"/>
      <c r="I2" s="159"/>
      <c r="J2" s="155"/>
      <c r="K2" s="155"/>
    </row>
    <row r="3" spans="1:11">
      <c r="A3" s="52"/>
      <c r="B3" s="52"/>
      <c r="C3" s="52"/>
      <c r="D3" s="52"/>
      <c r="E3" s="52"/>
      <c r="F3" s="52"/>
      <c r="G3" s="52"/>
      <c r="H3" s="52"/>
      <c r="I3" s="52"/>
      <c r="J3" s="52"/>
      <c r="K3" s="52"/>
    </row>
    <row r="4" spans="1:11" ht="18" customHeight="1">
      <c r="A4" s="31"/>
      <c r="B4" s="124" t="s">
        <v>225</v>
      </c>
      <c r="C4" s="124"/>
      <c r="D4" s="125" t="s">
        <v>226</v>
      </c>
      <c r="E4" s="125"/>
      <c r="F4" s="41" t="s">
        <v>1</v>
      </c>
      <c r="G4" s="42" t="s">
        <v>2</v>
      </c>
      <c r="H4" s="42" t="s">
        <v>227</v>
      </c>
      <c r="I4" s="31"/>
      <c r="J4" s="52"/>
      <c r="K4" s="52"/>
    </row>
    <row r="5" spans="1:11" ht="18" customHeight="1">
      <c r="A5" s="31"/>
      <c r="B5" s="162" t="s">
        <v>117</v>
      </c>
      <c r="C5" s="162"/>
      <c r="D5" s="161">
        <v>1</v>
      </c>
      <c r="E5" s="161"/>
      <c r="F5" s="43" t="str">
        <f>VLOOKUP(B5,'&gt;&gt; INGREDIËNTENPRIJS'!$B$3:$D$246,2,0)</f>
        <v>st</v>
      </c>
      <c r="G5" s="54">
        <f>VLOOKUP(B5,'&gt;&gt; INGREDIËNTENPRIJS'!$B$3:$D$246,3,0)</f>
        <v>0.74</v>
      </c>
      <c r="H5" s="54">
        <f t="shared" ref="H5:H12" si="0">G5*D5</f>
        <v>0.74</v>
      </c>
      <c r="I5" s="31"/>
      <c r="J5" s="52"/>
      <c r="K5" s="52"/>
    </row>
    <row r="6" spans="1:11" ht="18" customHeight="1">
      <c r="A6" s="31"/>
      <c r="B6" s="162" t="s">
        <v>167</v>
      </c>
      <c r="C6" s="162"/>
      <c r="D6" s="145">
        <v>0.09</v>
      </c>
      <c r="E6" s="145"/>
      <c r="F6" s="43" t="str">
        <f>VLOOKUP(B6,'&gt;&gt; INGREDIËNTENPRIJS'!$B$3:$D$246,2,0)</f>
        <v>kg</v>
      </c>
      <c r="G6" s="54">
        <f>VLOOKUP(B6,'&gt;&gt; INGREDIËNTENPRIJS'!$B$3:$D$246,3,0)</f>
        <v>42.36</v>
      </c>
      <c r="H6" s="54">
        <f t="shared" si="0"/>
        <v>3.8123999999999998</v>
      </c>
      <c r="I6" s="31"/>
      <c r="J6" s="52"/>
      <c r="K6" s="52"/>
    </row>
    <row r="7" spans="1:11" ht="18" customHeight="1">
      <c r="A7" s="31"/>
      <c r="B7" s="162" t="s">
        <v>131</v>
      </c>
      <c r="C7" s="162"/>
      <c r="D7" s="145">
        <v>0.02</v>
      </c>
      <c r="E7" s="145"/>
      <c r="F7" s="43" t="str">
        <f>VLOOKUP(B7,'&gt;&gt; INGREDIËNTENPRIJS'!$B$3:$D$246,2,0)</f>
        <v>kg</v>
      </c>
      <c r="G7" s="54">
        <f>VLOOKUP(B7,'&gt;&gt; INGREDIËNTENPRIJS'!$B$3:$D$246,3,0)</f>
        <v>19.13</v>
      </c>
      <c r="H7" s="54">
        <f t="shared" si="0"/>
        <v>0.3826</v>
      </c>
      <c r="I7" s="31"/>
      <c r="J7" s="52"/>
      <c r="K7" s="52"/>
    </row>
    <row r="8" spans="1:11" ht="18" customHeight="1">
      <c r="A8" s="31"/>
      <c r="B8" s="162" t="s">
        <v>168</v>
      </c>
      <c r="C8" s="162"/>
      <c r="D8" s="145">
        <v>0.02</v>
      </c>
      <c r="E8" s="145"/>
      <c r="F8" s="43" t="str">
        <f>VLOOKUP(B8,'&gt;&gt; INGREDIËNTENPRIJS'!$B$3:$D$246,2,0)</f>
        <v>kg</v>
      </c>
      <c r="G8" s="54">
        <f>VLOOKUP(B8,'&gt;&gt; INGREDIËNTENPRIJS'!$B$3:$D$246,3,0)</f>
        <v>4.8899999999999997</v>
      </c>
      <c r="H8" s="54">
        <f t="shared" si="0"/>
        <v>9.7799999999999998E-2</v>
      </c>
      <c r="I8" s="31"/>
      <c r="J8" s="52"/>
      <c r="K8" s="52"/>
    </row>
    <row r="9" spans="1:11" ht="18" customHeight="1">
      <c r="A9" s="31"/>
      <c r="B9" s="162" t="s">
        <v>169</v>
      </c>
      <c r="C9" s="162"/>
      <c r="D9" s="145">
        <v>0.01</v>
      </c>
      <c r="E9" s="145"/>
      <c r="F9" s="43" t="str">
        <f>VLOOKUP(B9,'&gt;&gt; INGREDIËNTENPRIJS'!$B$3:$D$246,2,0)</f>
        <v>kg</v>
      </c>
      <c r="G9" s="54">
        <f>VLOOKUP(B9,'&gt;&gt; INGREDIËNTENPRIJS'!$B$3:$D$246,3,0)</f>
        <v>15.9</v>
      </c>
      <c r="H9" s="54">
        <f t="shared" si="0"/>
        <v>0.159</v>
      </c>
      <c r="I9" s="31"/>
      <c r="J9" s="52"/>
      <c r="K9" s="52"/>
    </row>
    <row r="10" spans="1:11" ht="18" customHeight="1">
      <c r="A10" s="31"/>
      <c r="B10" s="162" t="s">
        <v>170</v>
      </c>
      <c r="C10" s="162"/>
      <c r="D10" s="145">
        <v>0.2</v>
      </c>
      <c r="E10" s="145"/>
      <c r="F10" s="43" t="str">
        <f>VLOOKUP(B10,'&gt;&gt; INGREDIËNTENPRIJS'!$B$3:$D$246,2,0)</f>
        <v>lt</v>
      </c>
      <c r="G10" s="54">
        <f>VLOOKUP(B10,'&gt;&gt; INGREDIËNTENPRIJS'!$B$3:$D$246,3,0)</f>
        <v>13.49</v>
      </c>
      <c r="H10" s="54">
        <f t="shared" si="0"/>
        <v>2.6980000000000004</v>
      </c>
      <c r="I10" s="31"/>
      <c r="J10" s="52"/>
      <c r="K10" s="52"/>
    </row>
    <row r="11" spans="1:11" ht="18" customHeight="1">
      <c r="A11" s="31"/>
      <c r="B11" s="162" t="s">
        <v>171</v>
      </c>
      <c r="C11" s="162"/>
      <c r="D11" s="145">
        <v>0.02</v>
      </c>
      <c r="E11" s="145"/>
      <c r="F11" s="43" t="str">
        <f>VLOOKUP(B11,'&gt;&gt; INGREDIËNTENPRIJS'!$B$3:$D$246,2,0)</f>
        <v>lt</v>
      </c>
      <c r="G11" s="54">
        <f>VLOOKUP(B11,'&gt;&gt; INGREDIËNTENPRIJS'!$B$3:$D$246,3,0)</f>
        <v>1.45</v>
      </c>
      <c r="H11" s="54">
        <f t="shared" si="0"/>
        <v>2.8999999999999998E-2</v>
      </c>
      <c r="I11" s="31"/>
      <c r="J11" s="52"/>
      <c r="K11" s="52"/>
    </row>
    <row r="12" spans="1:11" ht="18" customHeight="1">
      <c r="A12" s="31"/>
      <c r="B12" s="162" t="s">
        <v>47</v>
      </c>
      <c r="C12" s="162"/>
      <c r="D12" s="145">
        <v>0.02</v>
      </c>
      <c r="E12" s="145"/>
      <c r="F12" s="43" t="str">
        <f>VLOOKUP(B12,'&gt;&gt; INGREDIËNTENPRIJS'!$B$3:$D$246,2,0)</f>
        <v>lt</v>
      </c>
      <c r="G12" s="54">
        <f>VLOOKUP(B12,'&gt;&gt; INGREDIËNTENPRIJS'!$B$3:$D$246,3,0)</f>
        <v>16.760000000000002</v>
      </c>
      <c r="H12" s="54">
        <f t="shared" si="0"/>
        <v>0.33520000000000005</v>
      </c>
      <c r="I12" s="31"/>
      <c r="J12" s="52"/>
      <c r="K12" s="52"/>
    </row>
    <row r="13" spans="1:11" ht="32" customHeight="1">
      <c r="A13" s="52"/>
      <c r="B13" s="52"/>
      <c r="C13" s="52"/>
      <c r="D13" s="70"/>
      <c r="E13" s="70"/>
      <c r="F13" s="70"/>
      <c r="G13" s="52"/>
      <c r="H13" s="52"/>
      <c r="I13" s="52"/>
      <c r="J13" s="52"/>
      <c r="K13" s="52"/>
    </row>
    <row r="14" spans="1:11" ht="32" customHeight="1">
      <c r="A14" s="158" t="s">
        <v>313</v>
      </c>
      <c r="B14" s="158"/>
      <c r="C14" s="158"/>
      <c r="D14" s="158"/>
      <c r="E14" s="158"/>
      <c r="F14" s="158"/>
      <c r="G14" s="158"/>
      <c r="H14" s="158"/>
      <c r="I14" s="158"/>
      <c r="J14" s="52"/>
      <c r="K14" s="52"/>
    </row>
    <row r="15" spans="1:11" ht="20" customHeight="1">
      <c r="A15" s="55" t="s">
        <v>230</v>
      </c>
      <c r="B15" s="153" t="s">
        <v>314</v>
      </c>
      <c r="C15" s="153"/>
      <c r="D15" s="153"/>
      <c r="E15" s="153"/>
      <c r="F15" s="153"/>
      <c r="G15" s="153"/>
      <c r="H15" s="153"/>
      <c r="I15" s="153"/>
      <c r="J15" s="52"/>
      <c r="K15" s="52"/>
    </row>
    <row r="16" spans="1:11" ht="20" customHeight="1">
      <c r="A16" s="55" t="s">
        <v>231</v>
      </c>
      <c r="B16" s="153" t="s">
        <v>315</v>
      </c>
      <c r="C16" s="153"/>
      <c r="D16" s="153"/>
      <c r="E16" s="153"/>
      <c r="F16" s="153"/>
      <c r="G16" s="153"/>
      <c r="H16" s="153"/>
      <c r="I16" s="153"/>
      <c r="J16" s="52"/>
      <c r="K16" s="52"/>
    </row>
    <row r="17" spans="1:11" ht="20" customHeight="1">
      <c r="A17" s="55" t="s">
        <v>232</v>
      </c>
      <c r="B17" s="153" t="s">
        <v>316</v>
      </c>
      <c r="C17" s="153"/>
      <c r="D17" s="153"/>
      <c r="E17" s="153"/>
      <c r="F17" s="153"/>
      <c r="G17" s="153"/>
      <c r="H17" s="153"/>
      <c r="I17" s="153"/>
      <c r="J17" s="52"/>
      <c r="K17" s="52"/>
    </row>
    <row r="18" spans="1:11" ht="20" customHeight="1">
      <c r="A18" s="55" t="s">
        <v>233</v>
      </c>
      <c r="B18" s="153" t="s">
        <v>317</v>
      </c>
      <c r="C18" s="153"/>
      <c r="D18" s="153"/>
      <c r="E18" s="153"/>
      <c r="F18" s="153"/>
      <c r="G18" s="153"/>
      <c r="H18" s="153"/>
      <c r="I18" s="153"/>
      <c r="J18" s="52"/>
      <c r="K18" s="52"/>
    </row>
    <row r="19" spans="1:11" ht="20" customHeight="1">
      <c r="A19" s="55" t="s">
        <v>234</v>
      </c>
      <c r="B19" s="153" t="s">
        <v>318</v>
      </c>
      <c r="C19" s="153"/>
      <c r="D19" s="153"/>
      <c r="E19" s="153"/>
      <c r="F19" s="153"/>
      <c r="G19" s="153"/>
      <c r="H19" s="153"/>
      <c r="I19" s="153"/>
      <c r="J19" s="52"/>
      <c r="K19" s="52"/>
    </row>
    <row r="20" spans="1:11" ht="20" customHeight="1">
      <c r="A20" s="55" t="s">
        <v>253</v>
      </c>
      <c r="B20" s="153" t="s">
        <v>319</v>
      </c>
      <c r="C20" s="153"/>
      <c r="D20" s="153"/>
      <c r="E20" s="153"/>
      <c r="F20" s="153"/>
      <c r="G20" s="153"/>
      <c r="H20" s="153"/>
      <c r="I20" s="153"/>
      <c r="J20" s="52"/>
      <c r="K20" s="52"/>
    </row>
    <row r="21" spans="1:11" ht="20" customHeight="1">
      <c r="A21" s="55"/>
      <c r="B21" s="153"/>
      <c r="C21" s="153"/>
      <c r="D21" s="153"/>
      <c r="E21" s="153"/>
      <c r="F21" s="153"/>
      <c r="G21" s="153"/>
      <c r="H21" s="153"/>
      <c r="I21" s="153"/>
      <c r="J21" s="52"/>
      <c r="K21" s="52"/>
    </row>
    <row r="22" spans="1:11" ht="20" customHeight="1">
      <c r="A22" s="56"/>
      <c r="B22" s="153"/>
      <c r="C22" s="153"/>
      <c r="D22" s="153"/>
      <c r="E22" s="153"/>
      <c r="F22" s="153"/>
      <c r="G22" s="153"/>
      <c r="H22" s="153"/>
      <c r="I22" s="153"/>
      <c r="J22" s="52"/>
      <c r="K22" s="52"/>
    </row>
    <row r="23" spans="1:11" ht="27" customHeight="1">
      <c r="A23" s="57"/>
      <c r="B23" s="128"/>
      <c r="C23" s="128"/>
      <c r="D23" s="128"/>
      <c r="E23" s="128"/>
      <c r="F23" s="128"/>
      <c r="G23" s="128"/>
      <c r="H23" s="128"/>
      <c r="I23" s="128"/>
      <c r="J23" s="52"/>
      <c r="K23" s="52"/>
    </row>
    <row r="24" spans="1:11" ht="18" customHeight="1">
      <c r="A24" s="31"/>
      <c r="B24" s="46" t="s">
        <v>301</v>
      </c>
      <c r="C24" s="58"/>
      <c r="D24" s="59"/>
      <c r="E24" s="59"/>
      <c r="F24" s="31"/>
      <c r="G24" s="148" t="s">
        <v>302</v>
      </c>
      <c r="H24" s="129"/>
      <c r="I24" s="129"/>
      <c r="J24" s="52"/>
      <c r="K24" s="52"/>
    </row>
    <row r="25" spans="1:11" ht="18" customHeight="1">
      <c r="A25" s="31"/>
      <c r="B25" s="31" t="s">
        <v>237</v>
      </c>
      <c r="C25" s="31"/>
      <c r="D25" s="31"/>
      <c r="E25" s="49">
        <v>10</v>
      </c>
      <c r="F25" s="31"/>
      <c r="G25" s="48" t="s">
        <v>237</v>
      </c>
      <c r="H25" s="48"/>
      <c r="I25" s="60">
        <f>E25</f>
        <v>10</v>
      </c>
      <c r="J25" s="52"/>
      <c r="K25" s="52"/>
    </row>
    <row r="26" spans="1:11" ht="18" customHeight="1">
      <c r="A26" s="31"/>
      <c r="B26" s="31" t="s">
        <v>227</v>
      </c>
      <c r="C26" s="31"/>
      <c r="D26" s="31"/>
      <c r="E26" s="49">
        <f>SUM(H5:H12)</f>
        <v>8.2539999999999996</v>
      </c>
      <c r="F26" s="31"/>
      <c r="G26" s="48" t="s">
        <v>227</v>
      </c>
      <c r="H26" s="48"/>
      <c r="I26" s="60">
        <f>SUM(H5:H12)</f>
        <v>8.2539999999999996</v>
      </c>
      <c r="J26" s="52"/>
      <c r="K26" s="52"/>
    </row>
    <row r="27" spans="1:11" ht="18" customHeight="1">
      <c r="A27" s="34"/>
      <c r="B27" s="34" t="s">
        <v>238</v>
      </c>
      <c r="C27" s="34"/>
      <c r="D27" s="34"/>
      <c r="E27" s="62">
        <f>E26/(E25-E28)</f>
        <v>0.87492399999999992</v>
      </c>
      <c r="F27" s="31"/>
      <c r="G27" s="51" t="s">
        <v>238</v>
      </c>
      <c r="H27" s="51"/>
      <c r="I27" s="63">
        <f>+I26/(I25-I28)</f>
        <v>0.92444799999999994</v>
      </c>
      <c r="J27" s="52"/>
      <c r="K27" s="52"/>
    </row>
    <row r="28" spans="1:11" ht="18" customHeight="1">
      <c r="A28" s="31"/>
      <c r="B28" s="31" t="s">
        <v>239</v>
      </c>
      <c r="C28" s="31"/>
      <c r="D28" s="31"/>
      <c r="E28" s="49">
        <f>E25/106*6</f>
        <v>0.5660377358490567</v>
      </c>
      <c r="F28" s="31"/>
      <c r="G28" s="48" t="s">
        <v>239</v>
      </c>
      <c r="H28" s="48"/>
      <c r="I28" s="60">
        <f>I25/112*12</f>
        <v>1.0714285714285714</v>
      </c>
      <c r="J28" s="52"/>
      <c r="K28" s="52"/>
    </row>
    <row r="29" spans="1:11" ht="18" customHeight="1">
      <c r="A29" s="31"/>
      <c r="B29" s="31" t="s">
        <v>240</v>
      </c>
      <c r="C29" s="31"/>
      <c r="D29" s="31"/>
      <c r="E29" s="49">
        <f>E25-E26-E28</f>
        <v>1.1799622641509437</v>
      </c>
      <c r="F29" s="31"/>
      <c r="G29" s="48" t="s">
        <v>240</v>
      </c>
      <c r="H29" s="48"/>
      <c r="I29" s="49">
        <f>I25-I26-I28</f>
        <v>0.67457142857142904</v>
      </c>
      <c r="J29" s="52"/>
      <c r="K29" s="52"/>
    </row>
    <row r="30" spans="1:11" ht="18" customHeight="1">
      <c r="A30" s="31"/>
      <c r="B30" s="80" t="s">
        <v>241</v>
      </c>
      <c r="C30" s="31"/>
      <c r="D30" s="31"/>
      <c r="E30" s="32">
        <v>6</v>
      </c>
      <c r="F30" s="31"/>
      <c r="G30" s="81" t="s">
        <v>242</v>
      </c>
      <c r="H30" s="48"/>
      <c r="I30" s="65">
        <v>12</v>
      </c>
      <c r="J30" s="52"/>
      <c r="K30" s="52"/>
    </row>
    <row r="31" spans="1:11" ht="18" customHeight="1">
      <c r="A31" s="31"/>
      <c r="B31" s="31"/>
      <c r="C31" s="31"/>
      <c r="D31" s="31"/>
      <c r="E31" s="31"/>
      <c r="F31" s="31"/>
      <c r="G31" s="31"/>
      <c r="H31" s="31"/>
      <c r="I31" s="31"/>
      <c r="J31" s="52"/>
      <c r="K31" s="52"/>
    </row>
    <row r="32" spans="1:11" ht="18" customHeight="1">
      <c r="A32" s="31"/>
      <c r="B32" s="53" t="s">
        <v>311</v>
      </c>
      <c r="C32" s="53"/>
      <c r="D32" s="53"/>
      <c r="E32" s="53"/>
      <c r="F32" s="31"/>
      <c r="G32" s="31"/>
      <c r="H32" s="31"/>
      <c r="I32" s="31"/>
      <c r="J32" s="52"/>
      <c r="K32" s="52"/>
    </row>
    <row r="33" spans="1:11" ht="18" customHeight="1">
      <c r="A33" s="52"/>
      <c r="B33" s="52"/>
      <c r="C33" s="52"/>
      <c r="D33" s="52"/>
      <c r="E33" s="52"/>
      <c r="F33" s="52"/>
      <c r="G33" s="52"/>
      <c r="H33" s="52"/>
      <c r="I33" s="52"/>
      <c r="J33" s="52"/>
      <c r="K33" s="52"/>
    </row>
    <row r="34" spans="1:11">
      <c r="A34" s="52"/>
      <c r="B34" s="52"/>
      <c r="C34" s="52"/>
      <c r="D34" s="52"/>
      <c r="E34" s="52"/>
      <c r="F34" s="52"/>
      <c r="G34" s="52"/>
      <c r="H34" s="52"/>
      <c r="I34" s="52"/>
      <c r="J34" s="52"/>
      <c r="K34" s="52"/>
    </row>
  </sheetData>
  <mergeCells count="31">
    <mergeCell ref="B4:C4"/>
    <mergeCell ref="D4:E4"/>
    <mergeCell ref="B5:C5"/>
    <mergeCell ref="D5:E5"/>
    <mergeCell ref="B6:C6"/>
    <mergeCell ref="D6:E6"/>
    <mergeCell ref="G24:I24"/>
    <mergeCell ref="A14:I14"/>
    <mergeCell ref="B15:I15"/>
    <mergeCell ref="B16:I16"/>
    <mergeCell ref="B17:I17"/>
    <mergeCell ref="B18:I18"/>
    <mergeCell ref="B23:I23"/>
    <mergeCell ref="B21:I21"/>
    <mergeCell ref="B22:I22"/>
    <mergeCell ref="B12:C12"/>
    <mergeCell ref="D12:E12"/>
    <mergeCell ref="J2:K2"/>
    <mergeCell ref="B20:I20"/>
    <mergeCell ref="B19:I19"/>
    <mergeCell ref="B11:C11"/>
    <mergeCell ref="D11:E11"/>
    <mergeCell ref="B7:C7"/>
    <mergeCell ref="D7:E7"/>
    <mergeCell ref="B8:C8"/>
    <mergeCell ref="D8:E8"/>
    <mergeCell ref="B9:C9"/>
    <mergeCell ref="D9:E9"/>
    <mergeCell ref="B10:C10"/>
    <mergeCell ref="D10:E10"/>
    <mergeCell ref="A2:I2"/>
  </mergeCells>
  <pageMargins left="0.7" right="0.7" top="0.75" bottom="0.75" header="0.3" footer="0.3"/>
  <pageSetup paperSize="9" orientation="portrait" verticalDpi="0"/>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F1E7DB-5C8C-4C62-A651-6B2FD842B560}">
  <sheetPr>
    <tabColor theme="4" tint="0.79998168889431442"/>
  </sheetPr>
  <dimension ref="A1:K40"/>
  <sheetViews>
    <sheetView showGridLines="0" topLeftCell="A2" zoomScaleNormal="100" workbookViewId="0">
      <selection activeCell="N60" sqref="N60"/>
    </sheetView>
  </sheetViews>
  <sheetFormatPr baseColWidth="10" defaultColWidth="8.83203125" defaultRowHeight="13"/>
  <cols>
    <col min="1" max="1" width="9.83203125" customWidth="1"/>
    <col min="2" max="2" width="22.33203125" customWidth="1"/>
    <col min="3" max="3" width="8" customWidth="1"/>
    <col min="4" max="5" width="11.33203125" customWidth="1"/>
    <col min="6" max="6" width="14.5" customWidth="1"/>
    <col min="7" max="7" width="26.6640625" customWidth="1"/>
    <col min="8" max="8" width="21.83203125" customWidth="1"/>
    <col min="9" max="9" width="9.6640625" customWidth="1"/>
    <col min="10" max="10" width="8.83203125" customWidth="1"/>
  </cols>
  <sheetData>
    <row r="1" spans="1:11">
      <c r="A1" s="52"/>
      <c r="B1" s="52"/>
      <c r="C1" s="52"/>
      <c r="D1" s="52"/>
      <c r="E1" s="52"/>
      <c r="F1" s="52"/>
      <c r="G1" s="52"/>
      <c r="H1" s="52"/>
      <c r="I1" s="52"/>
      <c r="J1" s="52"/>
      <c r="K1" s="52"/>
    </row>
    <row r="2" spans="1:11" ht="30" customHeight="1">
      <c r="A2" s="159" t="s">
        <v>320</v>
      </c>
      <c r="B2" s="159"/>
      <c r="C2" s="159"/>
      <c r="D2" s="159"/>
      <c r="E2" s="159"/>
      <c r="F2" s="159"/>
      <c r="G2" s="159"/>
      <c r="H2" s="159"/>
      <c r="I2" s="159"/>
      <c r="J2" s="155"/>
      <c r="K2" s="155"/>
    </row>
    <row r="3" spans="1:11">
      <c r="A3" s="52"/>
      <c r="B3" s="52"/>
      <c r="C3" s="52"/>
      <c r="D3" s="52"/>
      <c r="E3" s="52"/>
      <c r="F3" s="52"/>
      <c r="G3" s="52"/>
      <c r="H3" s="52"/>
      <c r="I3" s="52"/>
      <c r="J3" s="52"/>
      <c r="K3" s="52"/>
    </row>
    <row r="4" spans="1:11" ht="18" customHeight="1">
      <c r="A4" s="31"/>
      <c r="B4" s="124" t="s">
        <v>225</v>
      </c>
      <c r="C4" s="124"/>
      <c r="D4" s="125" t="s">
        <v>226</v>
      </c>
      <c r="E4" s="125"/>
      <c r="F4" s="41" t="s">
        <v>1</v>
      </c>
      <c r="G4" s="42" t="s">
        <v>2</v>
      </c>
      <c r="H4" s="42" t="s">
        <v>227</v>
      </c>
      <c r="I4" s="31"/>
      <c r="J4" s="52"/>
      <c r="K4" s="52"/>
    </row>
    <row r="5" spans="1:11" ht="18" customHeight="1">
      <c r="A5" s="31"/>
      <c r="B5" s="162" t="s">
        <v>117</v>
      </c>
      <c r="C5" s="162"/>
      <c r="D5" s="161">
        <v>1</v>
      </c>
      <c r="E5" s="161"/>
      <c r="F5" s="43" t="str">
        <f>VLOOKUP(B5,'&gt;&gt; INGREDIËNTENPRIJS'!$B$3:$D$246,2,0)</f>
        <v>st</v>
      </c>
      <c r="G5" s="54">
        <f>VLOOKUP(B5,'&gt;&gt; INGREDIËNTENPRIJS'!$B$3:$D$246,3,0)</f>
        <v>0.74</v>
      </c>
      <c r="H5" s="54">
        <f t="shared" ref="H5:H17" si="0">G5*D5</f>
        <v>0.74</v>
      </c>
      <c r="I5" s="31"/>
      <c r="J5" s="52"/>
      <c r="K5" s="52"/>
    </row>
    <row r="6" spans="1:11" ht="18" customHeight="1">
      <c r="A6" s="31"/>
      <c r="B6" s="162" t="s">
        <v>155</v>
      </c>
      <c r="C6" s="162"/>
      <c r="D6" s="145">
        <v>0.02</v>
      </c>
      <c r="E6" s="145"/>
      <c r="F6" s="43" t="str">
        <f>VLOOKUP(B6,'&gt;&gt; INGREDIËNTENPRIJS'!$B$3:$D$246,2,0)</f>
        <v>kg</v>
      </c>
      <c r="G6" s="54">
        <f>VLOOKUP(B6,'&gt;&gt; INGREDIËNTENPRIJS'!$B$3:$D$246,3,0)</f>
        <v>3.76</v>
      </c>
      <c r="H6" s="54">
        <f t="shared" si="0"/>
        <v>7.5200000000000003E-2</v>
      </c>
      <c r="I6" s="31"/>
      <c r="J6" s="52"/>
      <c r="K6" s="52"/>
    </row>
    <row r="7" spans="1:11" ht="18" customHeight="1">
      <c r="A7" s="31"/>
      <c r="B7" s="162" t="s">
        <v>160</v>
      </c>
      <c r="C7" s="162"/>
      <c r="D7" s="145">
        <v>0.02</v>
      </c>
      <c r="E7" s="145"/>
      <c r="F7" s="43" t="str">
        <f>VLOOKUP(B7,'&gt;&gt; INGREDIËNTENPRIJS'!$B$3:$D$246,2,0)</f>
        <v>kg</v>
      </c>
      <c r="G7" s="54">
        <f>VLOOKUP(B7,'&gt;&gt; INGREDIËNTENPRIJS'!$B$3:$D$246,3,0)</f>
        <v>4.3</v>
      </c>
      <c r="H7" s="54">
        <f t="shared" si="0"/>
        <v>8.5999999999999993E-2</v>
      </c>
      <c r="I7" s="31"/>
      <c r="J7" s="52"/>
      <c r="K7" s="52"/>
    </row>
    <row r="8" spans="1:11" ht="18" customHeight="1">
      <c r="A8" s="31"/>
      <c r="B8" s="162" t="s">
        <v>161</v>
      </c>
      <c r="C8" s="162"/>
      <c r="D8" s="145">
        <v>1.4999999999999999E-2</v>
      </c>
      <c r="E8" s="145"/>
      <c r="F8" s="43" t="str">
        <f>VLOOKUP(B8,'&gt;&gt; INGREDIËNTENPRIJS'!$B$3:$D$246,2,0)</f>
        <v>kg</v>
      </c>
      <c r="G8" s="54">
        <f>VLOOKUP(B8,'&gt;&gt; INGREDIËNTENPRIJS'!$B$3:$D$246,3,0)</f>
        <v>9.2799999999999994</v>
      </c>
      <c r="H8" s="54">
        <f t="shared" si="0"/>
        <v>0.13919999999999999</v>
      </c>
      <c r="I8" s="31"/>
      <c r="J8" s="52"/>
      <c r="K8" s="52"/>
    </row>
    <row r="9" spans="1:11" ht="18" customHeight="1">
      <c r="A9" s="31"/>
      <c r="B9" s="162" t="s">
        <v>67</v>
      </c>
      <c r="C9" s="162"/>
      <c r="D9" s="145">
        <v>0.05</v>
      </c>
      <c r="E9" s="145"/>
      <c r="F9" s="43" t="str">
        <f>VLOOKUP(B9,'&gt;&gt; INGREDIËNTENPRIJS'!$B$3:$D$246,2,0)</f>
        <v>lt</v>
      </c>
      <c r="G9" s="54">
        <f>VLOOKUP(B9,'&gt;&gt; INGREDIËNTENPRIJS'!$B$3:$D$246,3,0)</f>
        <v>5.0999999999999996</v>
      </c>
      <c r="H9" s="54">
        <f t="shared" si="0"/>
        <v>0.255</v>
      </c>
      <c r="I9" s="31"/>
      <c r="J9" s="52"/>
      <c r="K9" s="52"/>
    </row>
    <row r="10" spans="1:11" ht="18" customHeight="1">
      <c r="A10" s="31"/>
      <c r="B10" s="162" t="s">
        <v>162</v>
      </c>
      <c r="C10" s="162"/>
      <c r="D10" s="145">
        <v>2E-3</v>
      </c>
      <c r="E10" s="145"/>
      <c r="F10" s="43" t="str">
        <f>VLOOKUP(B10,'&gt;&gt; INGREDIËNTENPRIJS'!$B$3:$D$246,2,0)</f>
        <v>kg</v>
      </c>
      <c r="G10" s="54">
        <f>VLOOKUP(B10,'&gt;&gt; INGREDIËNTENPRIJS'!$B$3:$D$246,3,0)</f>
        <v>6.52</v>
      </c>
      <c r="H10" s="54">
        <f t="shared" si="0"/>
        <v>1.304E-2</v>
      </c>
      <c r="I10" s="31"/>
      <c r="J10" s="52"/>
      <c r="K10" s="52"/>
    </row>
    <row r="11" spans="1:11" ht="18" customHeight="1">
      <c r="A11" s="31"/>
      <c r="B11" s="162" t="s">
        <v>163</v>
      </c>
      <c r="C11" s="162"/>
      <c r="D11" s="145">
        <v>5.0000000000000001E-3</v>
      </c>
      <c r="E11" s="145"/>
      <c r="F11" s="43" t="str">
        <f>VLOOKUP(B11,'&gt;&gt; INGREDIËNTENPRIJS'!$B$3:$D$246,2,0)</f>
        <v>kg</v>
      </c>
      <c r="G11" s="54">
        <f>VLOOKUP(B11,'&gt;&gt; INGREDIËNTENPRIJS'!$B$3:$D$246,3,0)</f>
        <v>66.45</v>
      </c>
      <c r="H11" s="54">
        <f t="shared" si="0"/>
        <v>0.33225000000000005</v>
      </c>
      <c r="I11" s="31"/>
      <c r="J11" s="52"/>
      <c r="K11" s="52"/>
    </row>
    <row r="12" spans="1:11" ht="18" customHeight="1">
      <c r="A12" s="31"/>
      <c r="B12" s="162" t="s">
        <v>164</v>
      </c>
      <c r="C12" s="162"/>
      <c r="D12" s="145">
        <v>5.0000000000000001E-3</v>
      </c>
      <c r="E12" s="145"/>
      <c r="F12" s="43" t="str">
        <f>VLOOKUP(B12,'&gt;&gt; INGREDIËNTENPRIJS'!$B$3:$D$246,2,0)</f>
        <v>kg</v>
      </c>
      <c r="G12" s="54">
        <f>VLOOKUP(B12,'&gt;&gt; INGREDIËNTENPRIJS'!$B$3:$D$246,3,0)</f>
        <v>58.96</v>
      </c>
      <c r="H12" s="54">
        <f t="shared" si="0"/>
        <v>0.29480000000000001</v>
      </c>
      <c r="I12" s="31"/>
      <c r="J12" s="52"/>
      <c r="K12" s="52"/>
    </row>
    <row r="13" spans="1:11" ht="18" customHeight="1">
      <c r="A13" s="31"/>
      <c r="B13" s="162" t="s">
        <v>165</v>
      </c>
      <c r="C13" s="162"/>
      <c r="D13" s="145">
        <v>0.03</v>
      </c>
      <c r="E13" s="145"/>
      <c r="F13" s="43" t="str">
        <f>VLOOKUP(B13,'&gt;&gt; INGREDIËNTENPRIJS'!$B$3:$D$246,2,0)</f>
        <v>kg</v>
      </c>
      <c r="G13" s="54">
        <f>VLOOKUP(B13,'&gt;&gt; INGREDIËNTENPRIJS'!$B$3:$D$246,3,0)</f>
        <v>1.97</v>
      </c>
      <c r="H13" s="54">
        <f t="shared" si="0"/>
        <v>5.91E-2</v>
      </c>
      <c r="I13" s="31"/>
      <c r="J13" s="52"/>
      <c r="K13" s="52"/>
    </row>
    <row r="14" spans="1:11" ht="18" customHeight="1">
      <c r="A14" s="31"/>
      <c r="B14" s="162" t="s">
        <v>166</v>
      </c>
      <c r="C14" s="162"/>
      <c r="D14" s="145">
        <v>2E-3</v>
      </c>
      <c r="E14" s="145"/>
      <c r="F14" s="43" t="str">
        <f>VLOOKUP(B14,'&gt;&gt; INGREDIËNTENPRIJS'!$B$3:$D$246,2,0)</f>
        <v>kg</v>
      </c>
      <c r="G14" s="54">
        <f>VLOOKUP(B14,'&gt;&gt; INGREDIËNTENPRIJS'!$B$3:$D$246,3,0)</f>
        <v>70.16</v>
      </c>
      <c r="H14" s="54">
        <f t="shared" si="0"/>
        <v>0.14032</v>
      </c>
      <c r="I14" s="31"/>
      <c r="J14" s="52"/>
      <c r="K14" s="52"/>
    </row>
    <row r="15" spans="1:11" ht="18" customHeight="1">
      <c r="A15" s="31"/>
      <c r="B15" s="162" t="s">
        <v>47</v>
      </c>
      <c r="C15" s="162"/>
      <c r="D15" s="163">
        <v>0.05</v>
      </c>
      <c r="E15" s="163"/>
      <c r="F15" s="32" t="str">
        <f>VLOOKUP(B15,'&gt;&gt; INGREDIËNTENPRIJS'!$B$3:$D$246,2,0)</f>
        <v>lt</v>
      </c>
      <c r="G15" s="71">
        <f>VLOOKUP(B15,'&gt;&gt; INGREDIËNTENPRIJS'!$B$3:$D$246,3,0)</f>
        <v>16.760000000000002</v>
      </c>
      <c r="H15" s="71">
        <f t="shared" si="0"/>
        <v>0.83800000000000008</v>
      </c>
      <c r="I15" s="31"/>
      <c r="J15" s="52"/>
      <c r="K15" s="52"/>
    </row>
    <row r="16" spans="1:11" ht="18" customHeight="1">
      <c r="A16" s="52"/>
      <c r="B16" s="162" t="s">
        <v>74</v>
      </c>
      <c r="C16" s="162"/>
      <c r="D16" s="163">
        <v>0.03</v>
      </c>
      <c r="E16" s="163"/>
      <c r="F16" s="32" t="str">
        <f>VLOOKUP(B16,'&gt;&gt; INGREDIËNTENPRIJS'!$B$3:$D$246,2,0)</f>
        <v>kg</v>
      </c>
      <c r="G16" s="71">
        <f>VLOOKUP(B16,'&gt;&gt; INGREDIËNTENPRIJS'!$B$3:$D$246,3,0)</f>
        <v>1.31</v>
      </c>
      <c r="H16" s="71">
        <f t="shared" si="0"/>
        <v>3.9300000000000002E-2</v>
      </c>
      <c r="I16" s="52"/>
      <c r="J16" s="52"/>
      <c r="K16" s="52"/>
    </row>
    <row r="17" spans="1:11" ht="18" customHeight="1">
      <c r="A17" s="52"/>
      <c r="B17" s="162" t="s">
        <v>528</v>
      </c>
      <c r="C17" s="162"/>
      <c r="D17" s="163">
        <v>0.03</v>
      </c>
      <c r="E17" s="163"/>
      <c r="F17" s="32" t="str">
        <f>VLOOKUP(B17,'&gt;&gt; INGREDIËNTENPRIJS'!$B$3:$D$246,2,0)</f>
        <v>kg</v>
      </c>
      <c r="G17" s="71">
        <f>VLOOKUP(B17,'&gt;&gt; INGREDIËNTENPRIJS'!$B$3:$D$246,3,0)</f>
        <v>1.01</v>
      </c>
      <c r="H17" s="71">
        <f t="shared" si="0"/>
        <v>3.0300000000000001E-2</v>
      </c>
      <c r="I17" s="52"/>
      <c r="J17" s="52"/>
      <c r="K17" s="52"/>
    </row>
    <row r="18" spans="1:11" ht="32" customHeight="1">
      <c r="A18" s="52"/>
      <c r="B18" s="52"/>
      <c r="C18" s="52"/>
      <c r="D18" s="70"/>
      <c r="E18" s="70"/>
      <c r="F18" s="70"/>
      <c r="G18" s="52"/>
      <c r="H18" s="52"/>
      <c r="I18" s="52"/>
      <c r="J18" s="52"/>
      <c r="K18" s="52"/>
    </row>
    <row r="19" spans="1:11" ht="32" customHeight="1">
      <c r="A19" s="158" t="s">
        <v>322</v>
      </c>
      <c r="B19" s="158"/>
      <c r="C19" s="158"/>
      <c r="D19" s="158"/>
      <c r="E19" s="158"/>
      <c r="F19" s="158"/>
      <c r="G19" s="158"/>
      <c r="H19" s="158"/>
      <c r="I19" s="158"/>
      <c r="J19" s="52"/>
      <c r="K19" s="52"/>
    </row>
    <row r="20" spans="1:11" ht="20" customHeight="1">
      <c r="A20" s="55" t="s">
        <v>230</v>
      </c>
      <c r="B20" s="153" t="s">
        <v>323</v>
      </c>
      <c r="C20" s="153"/>
      <c r="D20" s="153"/>
      <c r="E20" s="153"/>
      <c r="F20" s="153"/>
      <c r="G20" s="153"/>
      <c r="H20" s="153"/>
      <c r="I20" s="153"/>
      <c r="J20" s="52"/>
      <c r="K20" s="52"/>
    </row>
    <row r="21" spans="1:11" ht="20" customHeight="1">
      <c r="A21" s="55" t="s">
        <v>231</v>
      </c>
      <c r="B21" s="153" t="s">
        <v>324</v>
      </c>
      <c r="C21" s="153"/>
      <c r="D21" s="153"/>
      <c r="E21" s="153"/>
      <c r="F21" s="153"/>
      <c r="G21" s="153"/>
      <c r="H21" s="153"/>
      <c r="I21" s="153"/>
      <c r="J21" s="52"/>
      <c r="K21" s="52"/>
    </row>
    <row r="22" spans="1:11" ht="20" customHeight="1">
      <c r="A22" s="55" t="s">
        <v>232</v>
      </c>
      <c r="B22" s="153" t="s">
        <v>325</v>
      </c>
      <c r="C22" s="153"/>
      <c r="D22" s="153"/>
      <c r="E22" s="153"/>
      <c r="F22" s="153"/>
      <c r="G22" s="153"/>
      <c r="H22" s="153"/>
      <c r="I22" s="153"/>
      <c r="J22" s="52"/>
      <c r="K22" s="52"/>
    </row>
    <row r="23" spans="1:11" ht="20" customHeight="1">
      <c r="A23" s="55" t="s">
        <v>233</v>
      </c>
      <c r="B23" s="153" t="s">
        <v>326</v>
      </c>
      <c r="C23" s="153"/>
      <c r="D23" s="153"/>
      <c r="E23" s="153"/>
      <c r="F23" s="153"/>
      <c r="G23" s="153"/>
      <c r="H23" s="153"/>
      <c r="I23" s="153"/>
      <c r="J23" s="52"/>
      <c r="K23" s="52"/>
    </row>
    <row r="24" spans="1:11" ht="20" customHeight="1">
      <c r="A24" s="55" t="s">
        <v>234</v>
      </c>
      <c r="B24" s="153" t="s">
        <v>327</v>
      </c>
      <c r="C24" s="153"/>
      <c r="D24" s="153"/>
      <c r="E24" s="153"/>
      <c r="F24" s="153"/>
      <c r="G24" s="153"/>
      <c r="H24" s="153"/>
      <c r="I24" s="153"/>
      <c r="J24" s="52"/>
      <c r="K24" s="52"/>
    </row>
    <row r="25" spans="1:11" ht="20" customHeight="1">
      <c r="A25" s="55" t="s">
        <v>253</v>
      </c>
      <c r="B25" s="153" t="s">
        <v>328</v>
      </c>
      <c r="C25" s="153"/>
      <c r="D25" s="153"/>
      <c r="E25" s="153"/>
      <c r="F25" s="153"/>
      <c r="G25" s="153"/>
      <c r="H25" s="153"/>
      <c r="I25" s="153"/>
      <c r="J25" s="52"/>
      <c r="K25" s="52"/>
    </row>
    <row r="26" spans="1:11" ht="20" customHeight="1">
      <c r="A26" s="56"/>
      <c r="B26" s="153"/>
      <c r="C26" s="153"/>
      <c r="D26" s="153"/>
      <c r="E26" s="153"/>
      <c r="F26" s="153"/>
      <c r="G26" s="153"/>
      <c r="H26" s="153"/>
      <c r="I26" s="153"/>
      <c r="J26" s="52"/>
      <c r="K26" s="52"/>
    </row>
    <row r="27" spans="1:11" ht="27" customHeight="1">
      <c r="A27" s="57"/>
      <c r="B27" s="128"/>
      <c r="C27" s="128"/>
      <c r="D27" s="128"/>
      <c r="E27" s="128"/>
      <c r="F27" s="128"/>
      <c r="G27" s="128"/>
      <c r="H27" s="128"/>
      <c r="I27" s="128"/>
      <c r="J27" s="52"/>
      <c r="K27" s="52"/>
    </row>
    <row r="28" spans="1:11" ht="18" customHeight="1">
      <c r="A28" s="31"/>
      <c r="B28" s="46" t="s">
        <v>301</v>
      </c>
      <c r="C28" s="58"/>
      <c r="D28" s="59"/>
      <c r="E28" s="59"/>
      <c r="F28" s="31"/>
      <c r="G28" s="148" t="s">
        <v>302</v>
      </c>
      <c r="H28" s="129"/>
      <c r="I28" s="129"/>
      <c r="J28" s="52"/>
      <c r="K28" s="52"/>
    </row>
    <row r="29" spans="1:11" ht="18" customHeight="1">
      <c r="A29" s="31"/>
      <c r="B29" s="31" t="s">
        <v>237</v>
      </c>
      <c r="C29" s="31"/>
      <c r="D29" s="31"/>
      <c r="E29" s="49">
        <v>4.5</v>
      </c>
      <c r="F29" s="31"/>
      <c r="G29" s="48" t="s">
        <v>237</v>
      </c>
      <c r="H29" s="48"/>
      <c r="I29" s="60">
        <f>E29</f>
        <v>4.5</v>
      </c>
      <c r="J29" s="52"/>
      <c r="K29" s="52"/>
    </row>
    <row r="30" spans="1:11" ht="18" customHeight="1">
      <c r="A30" s="31"/>
      <c r="B30" s="31" t="s">
        <v>227</v>
      </c>
      <c r="C30" s="31"/>
      <c r="D30" s="31"/>
      <c r="E30" s="49">
        <f>SUM(H5:H17)</f>
        <v>3.0425099999999996</v>
      </c>
      <c r="F30" s="31"/>
      <c r="G30" s="48" t="s">
        <v>227</v>
      </c>
      <c r="H30" s="48"/>
      <c r="I30" s="60">
        <f>SUM(H5:H17)</f>
        <v>3.0425099999999996</v>
      </c>
      <c r="J30" s="52"/>
      <c r="K30" s="52"/>
    </row>
    <row r="31" spans="1:11" ht="18" customHeight="1">
      <c r="A31" s="34"/>
      <c r="B31" s="34" t="s">
        <v>238</v>
      </c>
      <c r="C31" s="34"/>
      <c r="D31" s="34"/>
      <c r="E31" s="62">
        <f>E30/(E29-E32)</f>
        <v>0.71668013333333325</v>
      </c>
      <c r="F31" s="31"/>
      <c r="G31" s="51" t="s">
        <v>238</v>
      </c>
      <c r="H31" s="51"/>
      <c r="I31" s="63">
        <f>+I30/(I29-I32)</f>
        <v>0.75724693333333337</v>
      </c>
      <c r="J31" s="52"/>
      <c r="K31" s="52"/>
    </row>
    <row r="32" spans="1:11" ht="18" customHeight="1">
      <c r="A32" s="31"/>
      <c r="B32" s="31" t="s">
        <v>239</v>
      </c>
      <c r="C32" s="31"/>
      <c r="D32" s="31"/>
      <c r="E32" s="49">
        <f>E29/106*6</f>
        <v>0.25471698113207547</v>
      </c>
      <c r="F32" s="31"/>
      <c r="G32" s="48" t="s">
        <v>239</v>
      </c>
      <c r="H32" s="48"/>
      <c r="I32" s="60">
        <f>I29/112*12</f>
        <v>0.48214285714285721</v>
      </c>
      <c r="J32" s="52"/>
      <c r="K32" s="52"/>
    </row>
    <row r="33" spans="1:11" ht="18" customHeight="1">
      <c r="A33" s="31"/>
      <c r="B33" s="31" t="s">
        <v>240</v>
      </c>
      <c r="C33" s="31"/>
      <c r="D33" s="31"/>
      <c r="E33" s="49">
        <f>E29-E30-E32</f>
        <v>1.2027730188679249</v>
      </c>
      <c r="F33" s="31"/>
      <c r="G33" s="48" t="s">
        <v>240</v>
      </c>
      <c r="H33" s="48"/>
      <c r="I33" s="49">
        <f>I29-I30-I32</f>
        <v>0.97534714285714319</v>
      </c>
      <c r="J33" s="52"/>
      <c r="K33" s="52"/>
    </row>
    <row r="34" spans="1:11" ht="18" customHeight="1">
      <c r="A34" s="31"/>
      <c r="B34" s="80" t="s">
        <v>241</v>
      </c>
      <c r="C34" s="31"/>
      <c r="D34" s="31"/>
      <c r="E34" s="32">
        <v>6</v>
      </c>
      <c r="F34" s="31"/>
      <c r="G34" s="81" t="s">
        <v>242</v>
      </c>
      <c r="H34" s="48"/>
      <c r="I34" s="65">
        <v>12</v>
      </c>
      <c r="J34" s="52"/>
      <c r="K34" s="52"/>
    </row>
    <row r="35" spans="1:11" ht="18" customHeight="1">
      <c r="A35" s="31"/>
      <c r="B35" s="31"/>
      <c r="C35" s="31"/>
      <c r="D35" s="31"/>
      <c r="E35" s="31"/>
      <c r="F35" s="31"/>
      <c r="G35" s="31"/>
      <c r="H35" s="31"/>
      <c r="I35" s="31"/>
      <c r="J35" s="52"/>
      <c r="K35" s="52"/>
    </row>
    <row r="36" spans="1:11" ht="18" customHeight="1">
      <c r="A36" s="31"/>
      <c r="B36" s="53" t="s">
        <v>311</v>
      </c>
      <c r="C36" s="53"/>
      <c r="D36" s="53"/>
      <c r="E36" s="53"/>
      <c r="F36" s="31"/>
      <c r="G36" s="31"/>
      <c r="H36" s="31"/>
      <c r="I36" s="31"/>
      <c r="J36" s="52"/>
      <c r="K36" s="52"/>
    </row>
    <row r="37" spans="1:11" ht="18" customHeight="1">
      <c r="A37" s="52"/>
      <c r="B37" s="52"/>
      <c r="C37" s="52"/>
      <c r="D37" s="52"/>
      <c r="E37" s="52"/>
      <c r="F37" s="52"/>
      <c r="G37" s="52"/>
      <c r="H37" s="52"/>
      <c r="I37" s="52"/>
      <c r="J37" s="52"/>
      <c r="K37" s="52"/>
    </row>
    <row r="38" spans="1:11">
      <c r="A38" s="52"/>
      <c r="B38" s="52"/>
      <c r="C38" s="52"/>
      <c r="D38" s="52"/>
      <c r="E38" s="52"/>
      <c r="F38" s="52"/>
      <c r="G38" s="52"/>
      <c r="H38" s="52"/>
      <c r="I38" s="52"/>
      <c r="J38" s="52"/>
      <c r="K38" s="52"/>
    </row>
    <row r="39" spans="1:11">
      <c r="A39" s="52"/>
      <c r="B39" s="52"/>
      <c r="C39" s="52"/>
      <c r="D39" s="52"/>
      <c r="E39" s="52"/>
      <c r="F39" s="52"/>
      <c r="G39" s="52"/>
      <c r="H39" s="52"/>
      <c r="I39" s="52"/>
      <c r="J39" s="52"/>
      <c r="K39" s="52"/>
    </row>
    <row r="40" spans="1:11">
      <c r="A40" s="52"/>
      <c r="B40" s="52"/>
      <c r="C40" s="52"/>
      <c r="D40" s="52"/>
      <c r="E40" s="52"/>
      <c r="F40" s="52"/>
      <c r="G40" s="52"/>
      <c r="H40" s="52"/>
      <c r="I40" s="52"/>
      <c r="J40" s="52"/>
      <c r="K40" s="52"/>
    </row>
  </sheetData>
  <mergeCells count="40">
    <mergeCell ref="D8:E8"/>
    <mergeCell ref="B13:C13"/>
    <mergeCell ref="D13:E13"/>
    <mergeCell ref="A2:I2"/>
    <mergeCell ref="B4:C4"/>
    <mergeCell ref="D4:E4"/>
    <mergeCell ref="B5:C5"/>
    <mergeCell ref="D5:E5"/>
    <mergeCell ref="B6:C6"/>
    <mergeCell ref="D6:E6"/>
    <mergeCell ref="B23:I23"/>
    <mergeCell ref="B14:C14"/>
    <mergeCell ref="D14:E14"/>
    <mergeCell ref="B9:C9"/>
    <mergeCell ref="D9:E9"/>
    <mergeCell ref="B10:C10"/>
    <mergeCell ref="D10:E10"/>
    <mergeCell ref="B11:C11"/>
    <mergeCell ref="D11:E11"/>
    <mergeCell ref="G28:I28"/>
    <mergeCell ref="B24:I24"/>
    <mergeCell ref="B25:I25"/>
    <mergeCell ref="B26:I26"/>
    <mergeCell ref="B27:I27"/>
    <mergeCell ref="J2:K2"/>
    <mergeCell ref="B22:I22"/>
    <mergeCell ref="B15:C15"/>
    <mergeCell ref="B16:C16"/>
    <mergeCell ref="B17:C17"/>
    <mergeCell ref="D15:E15"/>
    <mergeCell ref="D16:E16"/>
    <mergeCell ref="D17:E17"/>
    <mergeCell ref="B12:C12"/>
    <mergeCell ref="D12:E12"/>
    <mergeCell ref="A19:I19"/>
    <mergeCell ref="B20:I20"/>
    <mergeCell ref="B21:I21"/>
    <mergeCell ref="B7:C7"/>
    <mergeCell ref="D7:E7"/>
    <mergeCell ref="B8:C8"/>
  </mergeCells>
  <pageMargins left="0.7" right="0.7" top="0.75" bottom="0.75" header="0.3" footer="0.3"/>
  <pageSetup paperSize="9" orientation="portrait" verticalDpi="0"/>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C98313-6E34-4077-8541-D4F825B77DAC}">
  <sheetPr>
    <tabColor theme="6" tint="0.79998168889431442"/>
  </sheetPr>
  <dimension ref="A1:K30"/>
  <sheetViews>
    <sheetView showGridLines="0" showRowColHeaders="0" zoomScaleNormal="100" workbookViewId="0">
      <selection activeCell="I26" sqref="I26"/>
    </sheetView>
  </sheetViews>
  <sheetFormatPr baseColWidth="10" defaultColWidth="8.83203125" defaultRowHeight="13"/>
  <cols>
    <col min="1" max="1" width="9.83203125" customWidth="1"/>
    <col min="2" max="2" width="22.33203125" customWidth="1"/>
    <col min="3" max="3" width="8" customWidth="1"/>
    <col min="4" max="5" width="11.33203125" customWidth="1"/>
    <col min="6" max="6" width="14.5" customWidth="1"/>
    <col min="7" max="7" width="26.6640625" customWidth="1"/>
    <col min="8" max="8" width="21.83203125" customWidth="1"/>
    <col min="9" max="9" width="9.6640625" customWidth="1"/>
    <col min="10" max="10" width="8.83203125" customWidth="1"/>
  </cols>
  <sheetData>
    <row r="1" spans="1:11">
      <c r="A1" s="52"/>
      <c r="B1" s="52"/>
      <c r="C1" s="52"/>
      <c r="D1" s="52"/>
      <c r="E1" s="52"/>
      <c r="F1" s="52"/>
      <c r="G1" s="52"/>
      <c r="H1" s="52"/>
      <c r="I1" s="52"/>
      <c r="J1" s="52"/>
      <c r="K1" s="52"/>
    </row>
    <row r="2" spans="1:11" ht="30" customHeight="1">
      <c r="A2" s="140" t="s">
        <v>329</v>
      </c>
      <c r="B2" s="122"/>
      <c r="C2" s="122"/>
      <c r="D2" s="122"/>
      <c r="E2" s="122"/>
      <c r="F2" s="122"/>
      <c r="G2" s="122"/>
      <c r="H2" s="122"/>
      <c r="I2" s="122"/>
      <c r="J2" s="123"/>
      <c r="K2" s="123"/>
    </row>
    <row r="3" spans="1:11">
      <c r="A3" s="52"/>
      <c r="B3" s="52"/>
      <c r="C3" s="52"/>
      <c r="D3" s="52"/>
      <c r="E3" s="52"/>
      <c r="F3" s="52"/>
      <c r="G3" s="52"/>
      <c r="H3" s="52"/>
      <c r="I3" s="52"/>
      <c r="J3" s="52"/>
      <c r="K3" s="52"/>
    </row>
    <row r="4" spans="1:11" ht="18" customHeight="1">
      <c r="A4" s="31"/>
      <c r="B4" s="124" t="s">
        <v>225</v>
      </c>
      <c r="C4" s="124"/>
      <c r="D4" s="125" t="s">
        <v>226</v>
      </c>
      <c r="E4" s="125"/>
      <c r="F4" s="41" t="s">
        <v>1</v>
      </c>
      <c r="G4" s="42" t="s">
        <v>2</v>
      </c>
      <c r="H4" s="42" t="s">
        <v>227</v>
      </c>
      <c r="I4" s="31"/>
      <c r="J4" s="52"/>
      <c r="K4" s="52"/>
    </row>
    <row r="5" spans="1:11" ht="18" customHeight="1">
      <c r="A5" s="31"/>
      <c r="B5" s="144" t="s">
        <v>117</v>
      </c>
      <c r="C5" s="144"/>
      <c r="D5" s="145">
        <v>1</v>
      </c>
      <c r="E5" s="145"/>
      <c r="F5" s="43" t="str">
        <f>VLOOKUP(B5,'&gt;&gt; INGREDIËNTENPRIJS'!$B$3:$D$246,2,0)</f>
        <v>st</v>
      </c>
      <c r="G5" s="44">
        <f>VLOOKUP(B5,'&gt;&gt; INGREDIËNTENPRIJS'!$B$3:$D$246,3,0)</f>
        <v>0.74</v>
      </c>
      <c r="H5" s="44">
        <f t="shared" ref="H5:H9" si="0">G5*D5</f>
        <v>0.74</v>
      </c>
      <c r="I5" s="31"/>
      <c r="J5" s="52"/>
      <c r="K5" s="52"/>
    </row>
    <row r="6" spans="1:11" ht="18" customHeight="1">
      <c r="A6" s="31"/>
      <c r="B6" s="144" t="s">
        <v>154</v>
      </c>
      <c r="C6" s="144"/>
      <c r="D6" s="145">
        <v>0.14000000000000001</v>
      </c>
      <c r="E6" s="145"/>
      <c r="F6" s="43" t="str">
        <f>VLOOKUP(B6,'&gt;&gt; INGREDIËNTENPRIJS'!$B$3:$D$246,2,0)</f>
        <v>kg</v>
      </c>
      <c r="G6" s="44">
        <f>VLOOKUP(B6,'&gt;&gt; INGREDIËNTENPRIJS'!$B$3:$D$246,3,0)</f>
        <v>14.09</v>
      </c>
      <c r="H6" s="44">
        <f t="shared" si="0"/>
        <v>1.9726000000000001</v>
      </c>
      <c r="I6" s="31"/>
      <c r="J6" s="52"/>
      <c r="K6" s="52"/>
    </row>
    <row r="7" spans="1:11" ht="18" customHeight="1">
      <c r="A7" s="31"/>
      <c r="B7" s="144" t="s">
        <v>120</v>
      </c>
      <c r="C7" s="144"/>
      <c r="D7" s="145">
        <v>0.2</v>
      </c>
      <c r="E7" s="145"/>
      <c r="F7" s="43" t="str">
        <f>VLOOKUP(B7,'&gt;&gt; INGREDIËNTENPRIJS'!$B$3:$D$246,2,0)</f>
        <v>kg</v>
      </c>
      <c r="G7" s="44">
        <f>VLOOKUP(B7,'&gt;&gt; INGREDIËNTENPRIJS'!$B$3:$D$246,3,0)</f>
        <v>1.99</v>
      </c>
      <c r="H7" s="44">
        <f t="shared" si="0"/>
        <v>0.39800000000000002</v>
      </c>
      <c r="I7" s="31"/>
      <c r="J7" s="52"/>
      <c r="K7" s="52"/>
    </row>
    <row r="8" spans="1:11" ht="18" customHeight="1">
      <c r="A8" s="31"/>
      <c r="B8" s="144" t="s">
        <v>56</v>
      </c>
      <c r="C8" s="144"/>
      <c r="D8" s="145">
        <v>0.02</v>
      </c>
      <c r="E8" s="145"/>
      <c r="F8" s="43" t="str">
        <f>VLOOKUP(B8,'&gt;&gt; INGREDIËNTENPRIJS'!$B$3:$D$246,2,0)</f>
        <v>kg</v>
      </c>
      <c r="G8" s="44">
        <f>VLOOKUP(B8,'&gt;&gt; INGREDIËNTENPRIJS'!$B$3:$D$246,3,0)</f>
        <v>2.23</v>
      </c>
      <c r="H8" s="44">
        <f t="shared" si="0"/>
        <v>4.4600000000000001E-2</v>
      </c>
      <c r="I8" s="31"/>
      <c r="J8" s="52"/>
      <c r="K8" s="52"/>
    </row>
    <row r="9" spans="1:11" ht="18" customHeight="1">
      <c r="A9" s="31"/>
      <c r="B9" s="144" t="s">
        <v>44</v>
      </c>
      <c r="C9" s="144"/>
      <c r="D9" s="145">
        <v>2E-3</v>
      </c>
      <c r="E9" s="145"/>
      <c r="F9" s="43" t="str">
        <f>VLOOKUP(B9,'&gt;&gt; INGREDIËNTENPRIJS'!$B$3:$D$246,2,0)</f>
        <v>lt</v>
      </c>
      <c r="G9" s="44">
        <f>VLOOKUP(B9,'&gt;&gt; INGREDIËNTENPRIJS'!$B$3:$D$246,3,0)</f>
        <v>3.7</v>
      </c>
      <c r="H9" s="44">
        <f t="shared" si="0"/>
        <v>7.4000000000000003E-3</v>
      </c>
      <c r="I9" s="31"/>
      <c r="J9" s="52"/>
      <c r="K9" s="52"/>
    </row>
    <row r="10" spans="1:11" ht="32" customHeight="1">
      <c r="A10" s="31"/>
      <c r="B10" s="31"/>
      <c r="C10" s="31"/>
      <c r="D10" s="31"/>
      <c r="E10" s="31"/>
      <c r="F10" s="31"/>
      <c r="G10" s="31"/>
      <c r="H10" s="31"/>
      <c r="I10" s="31"/>
      <c r="J10" s="52"/>
      <c r="K10" s="52"/>
    </row>
    <row r="11" spans="1:11" ht="32" customHeight="1">
      <c r="A11" s="126" t="s">
        <v>229</v>
      </c>
      <c r="B11" s="127"/>
      <c r="C11" s="127"/>
      <c r="D11" s="127"/>
      <c r="E11" s="127"/>
      <c r="F11" s="127"/>
      <c r="G11" s="127"/>
      <c r="H11" s="127"/>
      <c r="I11" s="127"/>
      <c r="J11" s="52"/>
      <c r="K11" s="52"/>
    </row>
    <row r="12" spans="1:11" ht="20" customHeight="1">
      <c r="A12" s="45" t="s">
        <v>230</v>
      </c>
      <c r="B12" s="150" t="s">
        <v>323</v>
      </c>
      <c r="C12" s="150"/>
      <c r="D12" s="150"/>
      <c r="E12" s="150"/>
      <c r="F12" s="150"/>
      <c r="G12" s="150"/>
      <c r="H12" s="150"/>
      <c r="I12" s="150"/>
      <c r="J12" s="52"/>
      <c r="K12" s="52"/>
    </row>
    <row r="13" spans="1:11" ht="20" customHeight="1">
      <c r="A13" s="45" t="s">
        <v>231</v>
      </c>
      <c r="B13" s="150" t="s">
        <v>330</v>
      </c>
      <c r="C13" s="150"/>
      <c r="D13" s="150"/>
      <c r="E13" s="150"/>
      <c r="F13" s="150"/>
      <c r="G13" s="150"/>
      <c r="H13" s="150"/>
      <c r="I13" s="150"/>
      <c r="J13" s="52"/>
      <c r="K13" s="52"/>
    </row>
    <row r="14" spans="1:11" ht="20" customHeight="1">
      <c r="A14" s="45" t="s">
        <v>232</v>
      </c>
      <c r="B14" s="150" t="s">
        <v>331</v>
      </c>
      <c r="C14" s="150"/>
      <c r="D14" s="150"/>
      <c r="E14" s="150"/>
      <c r="F14" s="150"/>
      <c r="G14" s="150"/>
      <c r="H14" s="150"/>
      <c r="I14" s="150"/>
      <c r="J14" s="52"/>
      <c r="K14" s="52"/>
    </row>
    <row r="15" spans="1:11" ht="20" customHeight="1">
      <c r="A15" s="45" t="s">
        <v>233</v>
      </c>
      <c r="B15" s="150" t="s">
        <v>332</v>
      </c>
      <c r="C15" s="150"/>
      <c r="D15" s="150"/>
      <c r="E15" s="150"/>
      <c r="F15" s="150"/>
      <c r="G15" s="150"/>
      <c r="H15" s="150"/>
      <c r="I15" s="150"/>
      <c r="J15" s="52"/>
      <c r="K15" s="52"/>
    </row>
    <row r="16" spans="1:11" ht="20" customHeight="1">
      <c r="A16" s="45" t="s">
        <v>234</v>
      </c>
      <c r="B16" s="150" t="s">
        <v>333</v>
      </c>
      <c r="C16" s="150"/>
      <c r="D16" s="150"/>
      <c r="E16" s="150"/>
      <c r="F16" s="150"/>
      <c r="G16" s="150"/>
      <c r="H16" s="150"/>
      <c r="I16" s="150"/>
      <c r="J16" s="52"/>
      <c r="K16" s="52"/>
    </row>
    <row r="17" spans="1:11" ht="20" customHeight="1">
      <c r="A17" s="45" t="s">
        <v>253</v>
      </c>
      <c r="B17" s="150" t="s">
        <v>334</v>
      </c>
      <c r="C17" s="150"/>
      <c r="D17" s="150"/>
      <c r="E17" s="150"/>
      <c r="F17" s="150"/>
      <c r="G17" s="150"/>
      <c r="H17" s="150"/>
      <c r="I17" s="150"/>
      <c r="J17" s="52"/>
      <c r="K17" s="52"/>
    </row>
    <row r="18" spans="1:11" ht="20" customHeight="1">
      <c r="A18" s="45"/>
      <c r="B18" s="150"/>
      <c r="C18" s="127"/>
      <c r="D18" s="127"/>
      <c r="E18" s="127"/>
      <c r="F18" s="127"/>
      <c r="G18" s="127"/>
      <c r="H18" s="127"/>
      <c r="I18" s="127"/>
      <c r="J18" s="52"/>
      <c r="K18" s="52"/>
    </row>
    <row r="19" spans="1:11" ht="20" customHeight="1">
      <c r="A19" s="72"/>
      <c r="B19" s="150"/>
      <c r="C19" s="127"/>
      <c r="D19" s="127"/>
      <c r="E19" s="127"/>
      <c r="F19" s="127"/>
      <c r="G19" s="127"/>
      <c r="H19" s="127"/>
      <c r="I19" s="127"/>
      <c r="J19" s="52"/>
      <c r="K19" s="52"/>
    </row>
    <row r="20" spans="1:11" ht="27" customHeight="1">
      <c r="A20" s="57"/>
      <c r="B20" s="128"/>
      <c r="C20" s="128"/>
      <c r="D20" s="128"/>
      <c r="E20" s="128"/>
      <c r="F20" s="128"/>
      <c r="G20" s="128"/>
      <c r="H20" s="128"/>
      <c r="I20" s="128"/>
      <c r="J20" s="52"/>
      <c r="K20" s="52"/>
    </row>
    <row r="21" spans="1:11" ht="18" customHeight="1">
      <c r="A21" s="31"/>
      <c r="B21" s="58" t="s">
        <v>235</v>
      </c>
      <c r="C21" s="59"/>
      <c r="D21" s="59"/>
      <c r="E21" s="59"/>
      <c r="F21" s="31"/>
      <c r="G21" s="129" t="s">
        <v>236</v>
      </c>
      <c r="H21" s="129"/>
      <c r="I21" s="129"/>
      <c r="J21" s="52"/>
      <c r="K21" s="52"/>
    </row>
    <row r="22" spans="1:11" ht="18" customHeight="1">
      <c r="A22" s="31"/>
      <c r="B22" s="31" t="s">
        <v>237</v>
      </c>
      <c r="C22" s="31"/>
      <c r="D22" s="31"/>
      <c r="E22" s="47">
        <v>4.5</v>
      </c>
      <c r="F22" s="31"/>
      <c r="G22" s="48" t="s">
        <v>237</v>
      </c>
      <c r="H22" s="48"/>
      <c r="I22" s="73">
        <f>E22</f>
        <v>4.5</v>
      </c>
      <c r="J22" s="52"/>
      <c r="K22" s="52"/>
    </row>
    <row r="23" spans="1:11" ht="18" customHeight="1">
      <c r="A23" s="31"/>
      <c r="B23" s="31" t="s">
        <v>227</v>
      </c>
      <c r="C23" s="31"/>
      <c r="D23" s="31"/>
      <c r="E23" s="49">
        <f>SUM(H5:H9)</f>
        <v>3.1626000000000003</v>
      </c>
      <c r="F23" s="31"/>
      <c r="G23" s="48" t="s">
        <v>227</v>
      </c>
      <c r="H23" s="48"/>
      <c r="I23" s="60">
        <f>SUM(H5:H9)</f>
        <v>3.1626000000000003</v>
      </c>
      <c r="J23" s="74"/>
      <c r="K23" s="52"/>
    </row>
    <row r="24" spans="1:11" ht="18" customHeight="1">
      <c r="A24" s="34"/>
      <c r="B24" s="34" t="s">
        <v>238</v>
      </c>
      <c r="C24" s="34"/>
      <c r="D24" s="34"/>
      <c r="E24" s="50">
        <f>E23/(E22-E25)</f>
        <v>0.74496800000000007</v>
      </c>
      <c r="F24" s="31"/>
      <c r="G24" s="51" t="s">
        <v>238</v>
      </c>
      <c r="H24" s="51"/>
      <c r="I24" s="75">
        <f>+I23/(I22-I25)</f>
        <v>0.78713600000000017</v>
      </c>
      <c r="J24" s="52"/>
      <c r="K24" s="52"/>
    </row>
    <row r="25" spans="1:11" ht="18" customHeight="1">
      <c r="A25" s="31"/>
      <c r="B25" s="31" t="s">
        <v>239</v>
      </c>
      <c r="C25" s="31"/>
      <c r="D25" s="31"/>
      <c r="E25" s="47">
        <f>E22/106*6</f>
        <v>0.25471698113207547</v>
      </c>
      <c r="F25" s="31"/>
      <c r="G25" s="48" t="s">
        <v>239</v>
      </c>
      <c r="H25" s="48"/>
      <c r="I25" s="73">
        <f>I22/112*12</f>
        <v>0.48214285714285721</v>
      </c>
      <c r="J25" s="52"/>
      <c r="K25" s="52"/>
    </row>
    <row r="26" spans="1:11" ht="18" customHeight="1">
      <c r="A26" s="31"/>
      <c r="B26" s="31" t="s">
        <v>240</v>
      </c>
      <c r="C26" s="31"/>
      <c r="D26" s="31"/>
      <c r="E26" s="49">
        <f>E22-E23-E25</f>
        <v>1.0826830188679242</v>
      </c>
      <c r="F26" s="31"/>
      <c r="G26" s="48" t="s">
        <v>240</v>
      </c>
      <c r="H26" s="48"/>
      <c r="I26" s="49">
        <f>I22-I23-I25</f>
        <v>0.85525714285714249</v>
      </c>
      <c r="J26" s="64"/>
      <c r="K26" s="64"/>
    </row>
    <row r="27" spans="1:11" ht="18" customHeight="1">
      <c r="A27" s="31"/>
      <c r="B27" s="80" t="s">
        <v>241</v>
      </c>
      <c r="C27" s="31"/>
      <c r="D27" s="31"/>
      <c r="E27" s="32">
        <v>6</v>
      </c>
      <c r="F27" s="31"/>
      <c r="G27" s="81" t="s">
        <v>242</v>
      </c>
      <c r="H27" s="52"/>
      <c r="I27" s="65">
        <v>12</v>
      </c>
      <c r="J27" s="52"/>
      <c r="K27" s="52"/>
    </row>
    <row r="28" spans="1:11" ht="18" customHeight="1">
      <c r="A28" s="31"/>
      <c r="B28" s="31"/>
      <c r="C28" s="31"/>
      <c r="D28" s="31"/>
      <c r="E28" s="31"/>
      <c r="F28" s="31"/>
      <c r="G28" s="31"/>
      <c r="H28" s="31"/>
      <c r="I28" s="31"/>
      <c r="J28" s="52"/>
      <c r="K28" s="52"/>
    </row>
    <row r="29" spans="1:11" ht="18" customHeight="1">
      <c r="A29" s="31"/>
      <c r="B29" s="53" t="s">
        <v>243</v>
      </c>
      <c r="C29" s="31"/>
      <c r="D29" s="31"/>
      <c r="E29" s="31"/>
      <c r="F29" s="31"/>
      <c r="G29" s="31"/>
      <c r="H29" s="31"/>
      <c r="I29" s="31"/>
      <c r="J29" s="52"/>
      <c r="K29" s="52"/>
    </row>
    <row r="30" spans="1:11" ht="14">
      <c r="A30" s="31"/>
      <c r="B30" s="31"/>
      <c r="C30" s="31"/>
      <c r="D30" s="31"/>
      <c r="E30" s="31"/>
      <c r="F30" s="31"/>
      <c r="G30" s="31"/>
      <c r="H30" s="31"/>
      <c r="I30" s="31"/>
      <c r="J30" s="52"/>
      <c r="K30" s="52"/>
    </row>
  </sheetData>
  <mergeCells count="25">
    <mergeCell ref="B14:I14"/>
    <mergeCell ref="B15:I15"/>
    <mergeCell ref="B12:I12"/>
    <mergeCell ref="B13:I13"/>
    <mergeCell ref="G21:I21"/>
    <mergeCell ref="B16:I16"/>
    <mergeCell ref="B17:I17"/>
    <mergeCell ref="B18:I18"/>
    <mergeCell ref="B19:I19"/>
    <mergeCell ref="B20:I20"/>
    <mergeCell ref="J2:K2"/>
    <mergeCell ref="A11:I11"/>
    <mergeCell ref="B7:C7"/>
    <mergeCell ref="D7:E7"/>
    <mergeCell ref="B8:C8"/>
    <mergeCell ref="D8:E8"/>
    <mergeCell ref="B9:C9"/>
    <mergeCell ref="D9:E9"/>
    <mergeCell ref="B6:C6"/>
    <mergeCell ref="D6:E6"/>
    <mergeCell ref="A2:I2"/>
    <mergeCell ref="B4:C4"/>
    <mergeCell ref="D4:E4"/>
    <mergeCell ref="B5:C5"/>
    <mergeCell ref="D5:E5"/>
  </mergeCells>
  <pageMargins left="0.7" right="0.7" top="0.75" bottom="0.75" header="0.3" footer="0.3"/>
  <pageSetup paperSize="9"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215C50-6A6C-4C97-8D48-D212DBE3F2E0}">
  <sheetPr>
    <tabColor theme="4" tint="0.79998168889431442"/>
  </sheetPr>
  <dimension ref="A1:K37"/>
  <sheetViews>
    <sheetView showGridLines="0" showRowColHeaders="0" topLeftCell="A2" zoomScale="143" zoomScaleNormal="85" workbookViewId="0">
      <selection activeCell="I34" sqref="I34"/>
    </sheetView>
  </sheetViews>
  <sheetFormatPr baseColWidth="10" defaultColWidth="8.83203125" defaultRowHeight="13"/>
  <cols>
    <col min="1" max="1" width="9.83203125" customWidth="1"/>
    <col min="2" max="2" width="22.33203125" customWidth="1"/>
    <col min="3" max="3" width="8" customWidth="1"/>
    <col min="4" max="4" width="11.33203125" customWidth="1"/>
    <col min="5" max="5" width="10.1640625" customWidth="1"/>
    <col min="6" max="6" width="14.5" customWidth="1"/>
    <col min="7" max="7" width="26.6640625" customWidth="1"/>
    <col min="8" max="8" width="21.83203125" customWidth="1"/>
    <col min="9" max="9" width="9.6640625" customWidth="1"/>
    <col min="10" max="11" width="8.83203125" customWidth="1"/>
  </cols>
  <sheetData>
    <row r="1" spans="1:11">
      <c r="A1" s="52"/>
      <c r="B1" s="52"/>
      <c r="C1" s="52"/>
      <c r="D1" s="52"/>
      <c r="E1" s="52"/>
      <c r="F1" s="52"/>
      <c r="G1" s="52"/>
      <c r="H1" s="52"/>
      <c r="I1" s="52"/>
      <c r="J1" s="52"/>
      <c r="K1" s="52"/>
    </row>
    <row r="2" spans="1:11" ht="30" customHeight="1">
      <c r="A2" s="140" t="s">
        <v>335</v>
      </c>
      <c r="B2" s="122"/>
      <c r="C2" s="122"/>
      <c r="D2" s="122"/>
      <c r="E2" s="122"/>
      <c r="F2" s="122"/>
      <c r="G2" s="122"/>
      <c r="H2" s="122"/>
      <c r="I2" s="122"/>
      <c r="J2" s="123"/>
      <c r="K2" s="123"/>
    </row>
    <row r="3" spans="1:11">
      <c r="A3" s="52"/>
      <c r="B3" s="52"/>
      <c r="C3" s="52"/>
      <c r="D3" s="52"/>
      <c r="E3" s="52"/>
      <c r="F3" s="52"/>
      <c r="G3" s="52"/>
      <c r="H3" s="52"/>
      <c r="I3" s="52"/>
      <c r="J3" s="52"/>
      <c r="K3" s="52"/>
    </row>
    <row r="4" spans="1:11" ht="18" customHeight="1">
      <c r="A4" s="31"/>
      <c r="B4" s="124" t="s">
        <v>225</v>
      </c>
      <c r="C4" s="124"/>
      <c r="D4" s="125" t="s">
        <v>226</v>
      </c>
      <c r="E4" s="125"/>
      <c r="F4" s="41" t="s">
        <v>1</v>
      </c>
      <c r="G4" s="42" t="s">
        <v>2</v>
      </c>
      <c r="H4" s="42" t="s">
        <v>227</v>
      </c>
      <c r="I4" s="31"/>
      <c r="J4" s="52"/>
      <c r="K4" s="52"/>
    </row>
    <row r="5" spans="1:11" ht="18" customHeight="1">
      <c r="A5" s="31"/>
      <c r="B5" s="144" t="s">
        <v>117</v>
      </c>
      <c r="C5" s="144"/>
      <c r="D5" s="145">
        <v>1</v>
      </c>
      <c r="E5" s="145"/>
      <c r="F5" s="43" t="str">
        <f>VLOOKUP(B5,'&gt;&gt; INGREDIËNTENPRIJS'!$B$3:$D$246,2,0)</f>
        <v>st</v>
      </c>
      <c r="G5" s="44">
        <f>VLOOKUP(B5,'&gt;&gt; INGREDIËNTENPRIJS'!$B$3:$D$246,3,0)</f>
        <v>0.74</v>
      </c>
      <c r="H5" s="44">
        <f t="shared" ref="H5:H12" si="0">G5*D5</f>
        <v>0.74</v>
      </c>
      <c r="I5" s="31"/>
      <c r="J5" s="52"/>
      <c r="K5" s="52"/>
    </row>
    <row r="6" spans="1:11" ht="18" customHeight="1">
      <c r="A6" s="31"/>
      <c r="B6" s="144" t="s">
        <v>46</v>
      </c>
      <c r="C6" s="144"/>
      <c r="D6" s="145">
        <v>0.05</v>
      </c>
      <c r="E6" s="145"/>
      <c r="F6" s="43" t="str">
        <f>VLOOKUP(B6,'&gt;&gt; INGREDIËNTENPRIJS'!$B$3:$D$246,2,0)</f>
        <v>kg</v>
      </c>
      <c r="G6" s="44">
        <f>VLOOKUP(B6,'&gt;&gt; INGREDIËNTENPRIJS'!$B$3:$D$246,3,0)</f>
        <v>8.16</v>
      </c>
      <c r="H6" s="44">
        <f t="shared" si="0"/>
        <v>0.40800000000000003</v>
      </c>
      <c r="I6" s="31"/>
      <c r="J6" s="52"/>
      <c r="K6" s="52"/>
    </row>
    <row r="7" spans="1:11" ht="18" customHeight="1">
      <c r="A7" s="31"/>
      <c r="B7" s="144" t="s">
        <v>149</v>
      </c>
      <c r="C7" s="144"/>
      <c r="D7" s="145">
        <v>0.05</v>
      </c>
      <c r="E7" s="145"/>
      <c r="F7" s="43" t="str">
        <f>VLOOKUP(B7,'&gt;&gt; INGREDIËNTENPRIJS'!$B$3:$D$246,2,0)</f>
        <v>kg</v>
      </c>
      <c r="G7" s="44">
        <f>VLOOKUP(B7,'&gt;&gt; INGREDIËNTENPRIJS'!$B$3:$D$246,3,0)</f>
        <v>4.5999999999999996</v>
      </c>
      <c r="H7" s="44">
        <f t="shared" si="0"/>
        <v>0.22999999999999998</v>
      </c>
      <c r="I7" s="31"/>
      <c r="J7" s="52"/>
      <c r="K7" s="52"/>
    </row>
    <row r="8" spans="1:11" ht="18" customHeight="1">
      <c r="A8" s="31"/>
      <c r="B8" s="144" t="s">
        <v>54</v>
      </c>
      <c r="C8" s="144"/>
      <c r="D8" s="145">
        <v>0.04</v>
      </c>
      <c r="E8" s="145"/>
      <c r="F8" s="43" t="str">
        <f>VLOOKUP(B8,'&gt;&gt; INGREDIËNTENPRIJS'!$B$3:$D$246,2,0)</f>
        <v>kg</v>
      </c>
      <c r="G8" s="44">
        <f>VLOOKUP(B8,'&gt;&gt; INGREDIËNTENPRIJS'!$B$3:$D$246,3,0)</f>
        <v>2.59</v>
      </c>
      <c r="H8" s="44">
        <f t="shared" si="0"/>
        <v>0.1036</v>
      </c>
      <c r="I8" s="31"/>
      <c r="J8" s="52"/>
      <c r="K8" s="52"/>
    </row>
    <row r="9" spans="1:11" ht="18" customHeight="1">
      <c r="A9" s="31"/>
      <c r="B9" s="144" t="s">
        <v>52</v>
      </c>
      <c r="C9" s="144"/>
      <c r="D9" s="145">
        <v>0.02</v>
      </c>
      <c r="E9" s="145"/>
      <c r="F9" s="43" t="str">
        <f>VLOOKUP(B9,'&gt;&gt; INGREDIËNTENPRIJS'!$B$3:$D$246,2,0)</f>
        <v>kg</v>
      </c>
      <c r="G9" s="44">
        <f>VLOOKUP(B9,'&gt;&gt; INGREDIËNTENPRIJS'!$B$3:$D$246,3,0)</f>
        <v>15.38</v>
      </c>
      <c r="H9" s="44">
        <f t="shared" si="0"/>
        <v>0.30760000000000004</v>
      </c>
      <c r="I9" s="31"/>
      <c r="J9" s="52"/>
      <c r="K9" s="52"/>
    </row>
    <row r="10" spans="1:11" ht="18" customHeight="1">
      <c r="A10" s="31"/>
      <c r="B10" s="144" t="s">
        <v>60</v>
      </c>
      <c r="C10" s="144"/>
      <c r="D10" s="145">
        <v>0.01</v>
      </c>
      <c r="E10" s="145"/>
      <c r="F10" s="43" t="str">
        <f>VLOOKUP(B10,'&gt;&gt; INGREDIËNTENPRIJS'!$B$3:$D$246,2,0)</f>
        <v>kg</v>
      </c>
      <c r="G10" s="44">
        <f>VLOOKUP(B10,'&gt;&gt; INGREDIËNTENPRIJS'!$B$3:$D$246,3,0)</f>
        <v>14.1</v>
      </c>
      <c r="H10" s="44">
        <f t="shared" si="0"/>
        <v>0.14099999999999999</v>
      </c>
      <c r="I10" s="31"/>
      <c r="J10" s="52"/>
      <c r="K10" s="52"/>
    </row>
    <row r="11" spans="1:11" ht="18" customHeight="1">
      <c r="A11" s="31"/>
      <c r="B11" s="144" t="s">
        <v>124</v>
      </c>
      <c r="C11" s="144"/>
      <c r="D11" s="145">
        <v>2E-3</v>
      </c>
      <c r="E11" s="145"/>
      <c r="F11" s="43" t="str">
        <f>VLOOKUP(B11,'&gt;&gt; INGREDIËNTENPRIJS'!$B$3:$D$246,2,0)</f>
        <v>kg</v>
      </c>
      <c r="G11" s="44">
        <f>VLOOKUP(B11,'&gt;&gt; INGREDIËNTENPRIJS'!$B$3:$D$246,3,0)</f>
        <v>12</v>
      </c>
      <c r="H11" s="44">
        <f t="shared" si="0"/>
        <v>2.4E-2</v>
      </c>
      <c r="I11" s="31"/>
      <c r="J11" s="52"/>
      <c r="K11" s="52"/>
    </row>
    <row r="12" spans="1:11" ht="18" customHeight="1">
      <c r="A12" s="31"/>
      <c r="B12" s="144" t="s">
        <v>59</v>
      </c>
      <c r="C12" s="144"/>
      <c r="D12" s="145">
        <v>0.02</v>
      </c>
      <c r="E12" s="145"/>
      <c r="F12" s="43" t="str">
        <f>VLOOKUP(B12,'&gt;&gt; INGREDIËNTENPRIJS'!$B$3:$D$246,2,0)</f>
        <v>kg</v>
      </c>
      <c r="G12" s="44">
        <f>VLOOKUP(B12,'&gt;&gt; INGREDIËNTENPRIJS'!$B$3:$D$246,3,0)</f>
        <v>7.21</v>
      </c>
      <c r="H12" s="44">
        <f t="shared" si="0"/>
        <v>0.14419999999999999</v>
      </c>
      <c r="I12" s="31"/>
      <c r="J12" s="52"/>
      <c r="K12" s="52"/>
    </row>
    <row r="13" spans="1:11" ht="32" customHeight="1">
      <c r="A13" s="31"/>
      <c r="B13" s="31"/>
      <c r="C13" s="31"/>
      <c r="D13" s="31"/>
      <c r="E13" s="31"/>
      <c r="F13" s="31"/>
      <c r="G13" s="31"/>
      <c r="H13" s="31"/>
      <c r="I13" s="31"/>
      <c r="J13" s="52"/>
      <c r="K13" s="52"/>
    </row>
    <row r="14" spans="1:11" ht="32" customHeight="1">
      <c r="A14" s="126" t="s">
        <v>336</v>
      </c>
      <c r="B14" s="126"/>
      <c r="C14" s="126"/>
      <c r="D14" s="126"/>
      <c r="E14" s="126"/>
      <c r="F14" s="126"/>
      <c r="G14" s="126"/>
      <c r="H14" s="126"/>
      <c r="I14" s="126"/>
      <c r="J14" s="52"/>
      <c r="K14" s="52"/>
    </row>
    <row r="15" spans="1:11" ht="20" customHeight="1">
      <c r="A15" s="45" t="s">
        <v>230</v>
      </c>
      <c r="B15" s="150" t="s">
        <v>337</v>
      </c>
      <c r="C15" s="150"/>
      <c r="D15" s="150"/>
      <c r="E15" s="150"/>
      <c r="F15" s="150"/>
      <c r="G15" s="150"/>
      <c r="H15" s="150"/>
      <c r="I15" s="150"/>
      <c r="J15" s="52"/>
      <c r="K15" s="52"/>
    </row>
    <row r="16" spans="1:11" ht="20" customHeight="1">
      <c r="A16" s="45" t="s">
        <v>231</v>
      </c>
      <c r="B16" s="150" t="s">
        <v>338</v>
      </c>
      <c r="C16" s="150"/>
      <c r="D16" s="150"/>
      <c r="E16" s="150"/>
      <c r="F16" s="150"/>
      <c r="G16" s="150"/>
      <c r="H16" s="150"/>
      <c r="I16" s="150"/>
      <c r="J16" s="52"/>
      <c r="K16" s="52"/>
    </row>
    <row r="17" spans="1:11" ht="20" customHeight="1">
      <c r="A17" s="45" t="s">
        <v>232</v>
      </c>
      <c r="B17" s="150" t="s">
        <v>339</v>
      </c>
      <c r="C17" s="150"/>
      <c r="D17" s="150"/>
      <c r="E17" s="150"/>
      <c r="F17" s="150"/>
      <c r="G17" s="150"/>
      <c r="H17" s="150"/>
      <c r="I17" s="150"/>
      <c r="J17" s="52"/>
      <c r="K17" s="52"/>
    </row>
    <row r="18" spans="1:11" ht="20" customHeight="1">
      <c r="A18" s="45" t="s">
        <v>233</v>
      </c>
      <c r="B18" s="150" t="s">
        <v>340</v>
      </c>
      <c r="C18" s="150"/>
      <c r="D18" s="150"/>
      <c r="E18" s="150"/>
      <c r="F18" s="150"/>
      <c r="G18" s="150"/>
      <c r="H18" s="150"/>
      <c r="I18" s="150"/>
      <c r="J18" s="52"/>
      <c r="K18" s="52"/>
    </row>
    <row r="19" spans="1:11" ht="20" customHeight="1">
      <c r="A19" s="45" t="s">
        <v>234</v>
      </c>
      <c r="B19" s="150" t="s">
        <v>341</v>
      </c>
      <c r="C19" s="150"/>
      <c r="D19" s="150"/>
      <c r="E19" s="150"/>
      <c r="F19" s="150"/>
      <c r="G19" s="150"/>
      <c r="H19" s="150"/>
      <c r="I19" s="150"/>
      <c r="J19" s="52"/>
      <c r="K19" s="52"/>
    </row>
    <row r="20" spans="1:11" ht="20" customHeight="1">
      <c r="A20" s="45" t="s">
        <v>253</v>
      </c>
      <c r="B20" s="150" t="s">
        <v>342</v>
      </c>
      <c r="C20" s="150"/>
      <c r="D20" s="150"/>
      <c r="E20" s="150"/>
      <c r="F20" s="150"/>
      <c r="G20" s="150"/>
      <c r="H20" s="150"/>
      <c r="I20" s="150"/>
      <c r="J20" s="52"/>
      <c r="K20" s="52"/>
    </row>
    <row r="21" spans="1:11" ht="20" customHeight="1">
      <c r="A21" s="45" t="s">
        <v>255</v>
      </c>
      <c r="B21" s="150" t="s">
        <v>343</v>
      </c>
      <c r="C21" s="150"/>
      <c r="D21" s="150"/>
      <c r="E21" s="150"/>
      <c r="F21" s="150"/>
      <c r="G21" s="150"/>
      <c r="H21" s="150"/>
      <c r="I21" s="150"/>
      <c r="J21" s="52"/>
      <c r="K21" s="52"/>
    </row>
    <row r="22" spans="1:11" ht="20" customHeight="1">
      <c r="A22" s="72"/>
      <c r="B22" s="150"/>
      <c r="C22" s="150"/>
      <c r="D22" s="150"/>
      <c r="E22" s="150"/>
      <c r="F22" s="150"/>
      <c r="G22" s="150"/>
      <c r="H22" s="150"/>
      <c r="I22" s="150"/>
      <c r="J22" s="52"/>
      <c r="K22" s="52"/>
    </row>
    <row r="23" spans="1:11" ht="27" customHeight="1">
      <c r="A23" s="57"/>
      <c r="B23" s="128"/>
      <c r="C23" s="128"/>
      <c r="D23" s="128"/>
      <c r="E23" s="128"/>
      <c r="F23" s="128"/>
      <c r="G23" s="128"/>
      <c r="H23" s="128"/>
      <c r="I23" s="128"/>
      <c r="J23" s="52"/>
      <c r="K23" s="52"/>
    </row>
    <row r="24" spans="1:11" ht="18" customHeight="1">
      <c r="A24" s="31"/>
      <c r="B24" s="58" t="s">
        <v>344</v>
      </c>
      <c r="C24" s="59"/>
      <c r="D24" s="59"/>
      <c r="E24" s="59"/>
      <c r="F24" s="31"/>
      <c r="G24" s="129" t="s">
        <v>236</v>
      </c>
      <c r="H24" s="129"/>
      <c r="I24" s="129"/>
      <c r="J24" s="52"/>
      <c r="K24" s="52"/>
    </row>
    <row r="25" spans="1:11" ht="18" customHeight="1">
      <c r="A25" s="31"/>
      <c r="B25" s="31" t="s">
        <v>237</v>
      </c>
      <c r="C25" s="31"/>
      <c r="D25" s="31"/>
      <c r="E25" s="47">
        <v>4.5</v>
      </c>
      <c r="F25" s="31"/>
      <c r="G25" s="48" t="s">
        <v>237</v>
      </c>
      <c r="H25" s="48"/>
      <c r="I25" s="47">
        <f>E25</f>
        <v>4.5</v>
      </c>
      <c r="J25" s="52"/>
      <c r="K25" s="52"/>
    </row>
    <row r="26" spans="1:11" ht="18" customHeight="1">
      <c r="A26" s="31"/>
      <c r="B26" s="31" t="s">
        <v>227</v>
      </c>
      <c r="C26" s="31"/>
      <c r="D26" s="31"/>
      <c r="E26" s="49">
        <f>SUM($H$5:$H$12)</f>
        <v>2.0984000000000003</v>
      </c>
      <c r="F26" s="31"/>
      <c r="G26" s="48" t="s">
        <v>227</v>
      </c>
      <c r="H26" s="48"/>
      <c r="I26" s="49">
        <f>SUM($H$5:$H$12)</f>
        <v>2.0984000000000003</v>
      </c>
      <c r="J26" s="74"/>
      <c r="K26" s="52"/>
    </row>
    <row r="27" spans="1:11" ht="18" customHeight="1">
      <c r="A27" s="34"/>
      <c r="B27" s="34" t="s">
        <v>238</v>
      </c>
      <c r="C27" s="34"/>
      <c r="D27" s="34"/>
      <c r="E27" s="50">
        <f>E26/(E25-E28)</f>
        <v>0.49428977777777783</v>
      </c>
      <c r="F27" s="31"/>
      <c r="G27" s="51" t="s">
        <v>238</v>
      </c>
      <c r="H27" s="51"/>
      <c r="I27" s="50">
        <f>+I26/(I25-I28)</f>
        <v>0.52226844444444454</v>
      </c>
      <c r="J27" s="52"/>
      <c r="K27" s="52"/>
    </row>
    <row r="28" spans="1:11" ht="18" customHeight="1">
      <c r="A28" s="31"/>
      <c r="B28" s="31" t="s">
        <v>239</v>
      </c>
      <c r="C28" s="31"/>
      <c r="D28" s="31"/>
      <c r="E28" s="47">
        <f>E25/106*6</f>
        <v>0.25471698113207547</v>
      </c>
      <c r="F28" s="31"/>
      <c r="G28" s="48" t="s">
        <v>239</v>
      </c>
      <c r="H28" s="48"/>
      <c r="I28" s="47">
        <f>I25/112*12</f>
        <v>0.48214285714285721</v>
      </c>
      <c r="J28" s="52"/>
      <c r="K28" s="52"/>
    </row>
    <row r="29" spans="1:11" s="11" customFormat="1" ht="18" customHeight="1">
      <c r="A29" s="31"/>
      <c r="B29" s="31" t="s">
        <v>240</v>
      </c>
      <c r="C29" s="31"/>
      <c r="D29" s="31"/>
      <c r="E29" s="49">
        <f>E25-E26-E28</f>
        <v>2.1468830188679244</v>
      </c>
      <c r="F29" s="31"/>
      <c r="G29" s="48" t="s">
        <v>240</v>
      </c>
      <c r="H29" s="48"/>
      <c r="I29" s="49">
        <f>I25-I26-I28</f>
        <v>1.9194571428571425</v>
      </c>
      <c r="J29" s="64"/>
      <c r="K29" s="64"/>
    </row>
    <row r="30" spans="1:11" ht="18" customHeight="1">
      <c r="A30" s="31"/>
      <c r="B30" s="80" t="s">
        <v>241</v>
      </c>
      <c r="C30" s="31"/>
      <c r="D30" s="31"/>
      <c r="E30" s="32">
        <v>6</v>
      </c>
      <c r="F30" s="31"/>
      <c r="G30" s="81" t="s">
        <v>242</v>
      </c>
      <c r="H30" s="52"/>
      <c r="I30" s="32">
        <v>12</v>
      </c>
      <c r="J30" s="52"/>
      <c r="K30" s="52"/>
    </row>
    <row r="31" spans="1:11" ht="18" customHeight="1">
      <c r="A31" s="31"/>
      <c r="B31" s="31"/>
      <c r="C31" s="31"/>
      <c r="D31" s="31"/>
      <c r="E31" s="31"/>
      <c r="F31" s="31"/>
      <c r="G31" s="31"/>
      <c r="H31" s="31"/>
      <c r="I31" s="31"/>
      <c r="J31" s="52"/>
      <c r="K31" s="52"/>
    </row>
    <row r="32" spans="1:11" ht="18" customHeight="1">
      <c r="A32" s="31"/>
      <c r="B32" s="53" t="s">
        <v>243</v>
      </c>
      <c r="C32" s="31"/>
      <c r="D32" s="31"/>
      <c r="E32" s="31"/>
      <c r="F32" s="31"/>
      <c r="G32" s="31"/>
      <c r="H32" s="31"/>
      <c r="I32" s="31"/>
      <c r="J32" s="52"/>
      <c r="K32" s="52"/>
    </row>
    <row r="33" spans="1:11" ht="18" customHeight="1">
      <c r="A33" s="31"/>
      <c r="B33" s="31"/>
      <c r="C33" s="31"/>
      <c r="D33" s="31"/>
      <c r="E33" s="31"/>
      <c r="F33" s="31"/>
      <c r="G33" s="31"/>
      <c r="H33" s="31"/>
      <c r="I33" s="31"/>
      <c r="J33" s="52"/>
      <c r="K33" s="52"/>
    </row>
    <row r="34" spans="1:11" ht="18" customHeight="1">
      <c r="A34" s="31"/>
      <c r="B34" s="52"/>
      <c r="C34" s="31"/>
      <c r="D34" s="31"/>
      <c r="E34" s="31"/>
      <c r="F34" s="31"/>
      <c r="G34" s="31"/>
      <c r="H34" s="31"/>
      <c r="I34" s="31"/>
      <c r="J34" s="52"/>
      <c r="K34" s="52"/>
    </row>
    <row r="35" spans="1:11" ht="18" customHeight="1">
      <c r="A35" s="21"/>
      <c r="C35" s="21"/>
      <c r="D35" s="21"/>
      <c r="E35" s="21"/>
      <c r="F35" s="21"/>
      <c r="G35" s="21"/>
      <c r="H35" s="21"/>
      <c r="I35" s="21"/>
    </row>
    <row r="36" spans="1:11" ht="18" customHeight="1"/>
    <row r="37" spans="1:11" ht="18" customHeight="1"/>
  </sheetData>
  <mergeCells count="31">
    <mergeCell ref="B15:I15"/>
    <mergeCell ref="A14:I14"/>
    <mergeCell ref="B7:C7"/>
    <mergeCell ref="D7:E7"/>
    <mergeCell ref="B8:C8"/>
    <mergeCell ref="D8:E8"/>
    <mergeCell ref="B9:C9"/>
    <mergeCell ref="D9:E9"/>
    <mergeCell ref="B12:C12"/>
    <mergeCell ref="D12:E12"/>
    <mergeCell ref="B22:I22"/>
    <mergeCell ref="B23:I23"/>
    <mergeCell ref="G24:I24"/>
    <mergeCell ref="B16:I16"/>
    <mergeCell ref="B17:I17"/>
    <mergeCell ref="B18:I18"/>
    <mergeCell ref="B19:I19"/>
    <mergeCell ref="B20:I20"/>
    <mergeCell ref="B21:I21"/>
    <mergeCell ref="J2:K2"/>
    <mergeCell ref="D11:E11"/>
    <mergeCell ref="B11:C11"/>
    <mergeCell ref="D10:E10"/>
    <mergeCell ref="B10:C10"/>
    <mergeCell ref="B6:C6"/>
    <mergeCell ref="D6:E6"/>
    <mergeCell ref="A2:I2"/>
    <mergeCell ref="B4:C4"/>
    <mergeCell ref="D4:E4"/>
    <mergeCell ref="B5:C5"/>
    <mergeCell ref="D5:E5"/>
  </mergeCells>
  <pageMargins left="0.7" right="0.7" top="0.75" bottom="0.75" header="0.3" footer="0.3"/>
  <pageSetup paperSize="9" scale="58" orientation="landscape" verticalDpi="0"/>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BED0E4-0CC9-4D47-8645-7DD6811DD522}">
  <sheetPr>
    <tabColor theme="6" tint="0.79998168889431442"/>
  </sheetPr>
  <dimension ref="A1:K37"/>
  <sheetViews>
    <sheetView showGridLines="0" zoomScaleNormal="100" workbookViewId="0">
      <selection activeCell="I39" sqref="I39"/>
    </sheetView>
  </sheetViews>
  <sheetFormatPr baseColWidth="10" defaultColWidth="8.83203125" defaultRowHeight="13"/>
  <cols>
    <col min="1" max="1" width="9.83203125" customWidth="1"/>
    <col min="2" max="2" width="22.33203125" customWidth="1"/>
    <col min="3" max="3" width="8" customWidth="1"/>
    <col min="4" max="4" width="11.33203125" customWidth="1"/>
    <col min="5" max="5" width="10.1640625" customWidth="1"/>
    <col min="6" max="6" width="14.5" customWidth="1"/>
    <col min="7" max="7" width="26.6640625" customWidth="1"/>
    <col min="8" max="8" width="21.83203125" customWidth="1"/>
    <col min="9" max="9" width="9.6640625" customWidth="1"/>
    <col min="10" max="11" width="8.83203125" customWidth="1"/>
  </cols>
  <sheetData>
    <row r="1" spans="1:11">
      <c r="A1" s="52"/>
      <c r="B1" s="52"/>
      <c r="C1" s="52"/>
      <c r="D1" s="52"/>
      <c r="E1" s="52"/>
      <c r="F1" s="52"/>
      <c r="G1" s="52"/>
      <c r="H1" s="52"/>
      <c r="I1" s="52"/>
      <c r="J1" s="52"/>
      <c r="K1" s="52"/>
    </row>
    <row r="2" spans="1:11" ht="30" customHeight="1">
      <c r="A2" s="164" t="s">
        <v>345</v>
      </c>
      <c r="B2" s="122"/>
      <c r="C2" s="122"/>
      <c r="D2" s="122"/>
      <c r="E2" s="122"/>
      <c r="F2" s="122"/>
      <c r="G2" s="122"/>
      <c r="H2" s="122"/>
      <c r="I2" s="122"/>
      <c r="J2" s="123"/>
      <c r="K2" s="123"/>
    </row>
    <row r="3" spans="1:11">
      <c r="A3" s="52"/>
      <c r="B3" s="52"/>
      <c r="C3" s="52"/>
      <c r="D3" s="52"/>
      <c r="E3" s="52"/>
      <c r="F3" s="52"/>
      <c r="G3" s="52"/>
      <c r="H3" s="52"/>
      <c r="I3" s="52"/>
      <c r="J3" s="52"/>
      <c r="K3" s="52"/>
    </row>
    <row r="4" spans="1:11" ht="18" customHeight="1">
      <c r="A4" s="31"/>
      <c r="B4" s="124" t="s">
        <v>225</v>
      </c>
      <c r="C4" s="124"/>
      <c r="D4" s="125" t="s">
        <v>226</v>
      </c>
      <c r="E4" s="125"/>
      <c r="F4" s="41" t="s">
        <v>1</v>
      </c>
      <c r="G4" s="42" t="s">
        <v>2</v>
      </c>
      <c r="H4" s="42" t="s">
        <v>227</v>
      </c>
      <c r="I4" s="31"/>
      <c r="J4" s="52"/>
      <c r="K4" s="52"/>
    </row>
    <row r="5" spans="1:11" ht="18" customHeight="1">
      <c r="A5" s="31"/>
      <c r="B5" s="160" t="s">
        <v>117</v>
      </c>
      <c r="C5" s="160"/>
      <c r="D5" s="161">
        <v>1</v>
      </c>
      <c r="E5" s="161"/>
      <c r="F5" s="43" t="str">
        <f>VLOOKUP(B5,'&gt;&gt; INGREDIËNTENPRIJS'!$B$3:$D$246,2,0)</f>
        <v>st</v>
      </c>
      <c r="G5" s="44">
        <f>VLOOKUP(B5,'&gt;&gt; INGREDIËNTENPRIJS'!$B$3:$D$246,3,0)</f>
        <v>0.74</v>
      </c>
      <c r="H5" s="44">
        <f t="shared" ref="H5:H12" si="0">G5*D5</f>
        <v>0.74</v>
      </c>
      <c r="I5" s="31"/>
      <c r="J5" s="52"/>
      <c r="K5" s="52"/>
    </row>
    <row r="6" spans="1:11" ht="18" customHeight="1">
      <c r="A6" s="31"/>
      <c r="B6" s="144" t="s">
        <v>41</v>
      </c>
      <c r="C6" s="144"/>
      <c r="D6" s="145">
        <v>0.15</v>
      </c>
      <c r="E6" s="145"/>
      <c r="F6" s="43" t="str">
        <f>VLOOKUP(B6,'&gt;&gt; INGREDIËNTENPRIJS'!$B$3:$D$246,2,0)</f>
        <v>stuk</v>
      </c>
      <c r="G6" s="44">
        <f>VLOOKUP(B6,'&gt;&gt; INGREDIËNTENPRIJS'!$B$3:$D$246,3,0)</f>
        <v>1.1000000000000001</v>
      </c>
      <c r="H6" s="44">
        <f t="shared" si="0"/>
        <v>0.16500000000000001</v>
      </c>
      <c r="I6" s="31"/>
      <c r="J6" s="52"/>
      <c r="K6" s="52"/>
    </row>
    <row r="7" spans="1:11" ht="18" customHeight="1">
      <c r="A7" s="31"/>
      <c r="B7" s="144" t="s">
        <v>162</v>
      </c>
      <c r="C7" s="144"/>
      <c r="D7" s="145">
        <v>5.0000000000000001E-3</v>
      </c>
      <c r="E7" s="145"/>
      <c r="F7" s="43" t="str">
        <f>VLOOKUP(B7,'&gt;&gt; INGREDIËNTENPRIJS'!$B$3:$D$246,2,0)</f>
        <v>kg</v>
      </c>
      <c r="G7" s="44">
        <f>VLOOKUP(B7,'&gt;&gt; INGREDIËNTENPRIJS'!$B$3:$D$246,3,0)</f>
        <v>6.52</v>
      </c>
      <c r="H7" s="44">
        <f t="shared" si="0"/>
        <v>3.2599999999999997E-2</v>
      </c>
      <c r="I7" s="31"/>
      <c r="J7" s="52"/>
      <c r="K7" s="52"/>
    </row>
    <row r="8" spans="1:11" ht="18" customHeight="1">
      <c r="A8" s="31"/>
      <c r="B8" s="144" t="s">
        <v>172</v>
      </c>
      <c r="C8" s="144"/>
      <c r="D8" s="145">
        <v>0.02</v>
      </c>
      <c r="E8" s="145"/>
      <c r="F8" s="43" t="str">
        <f>VLOOKUP(B8,'&gt;&gt; INGREDIËNTENPRIJS'!$B$3:$D$246,2,0)</f>
        <v>kg</v>
      </c>
      <c r="G8" s="44">
        <f>VLOOKUP(B8,'&gt;&gt; INGREDIËNTENPRIJS'!$B$3:$D$246,3,0)</f>
        <v>4.97</v>
      </c>
      <c r="H8" s="44">
        <f t="shared" si="0"/>
        <v>9.9400000000000002E-2</v>
      </c>
      <c r="I8" s="31"/>
      <c r="J8" s="52"/>
      <c r="K8" s="52"/>
    </row>
    <row r="9" spans="1:11" ht="18" customHeight="1">
      <c r="A9" s="31"/>
      <c r="B9" s="144" t="s">
        <v>173</v>
      </c>
      <c r="C9" s="144"/>
      <c r="D9" s="145">
        <v>0.01</v>
      </c>
      <c r="E9" s="145"/>
      <c r="F9" s="43" t="str">
        <f>VLOOKUP(B9,'&gt;&gt; INGREDIËNTENPRIJS'!$B$3:$D$246,2,0)</f>
        <v>kg</v>
      </c>
      <c r="G9" s="44">
        <f>VLOOKUP(B9,'&gt;&gt; INGREDIËNTENPRIJS'!$B$3:$D$246,3,0)</f>
        <v>14.35</v>
      </c>
      <c r="H9" s="44">
        <f t="shared" si="0"/>
        <v>0.14349999999999999</v>
      </c>
      <c r="I9" s="31"/>
      <c r="J9" s="52"/>
      <c r="K9" s="52"/>
    </row>
    <row r="10" spans="1:11" ht="18" customHeight="1">
      <c r="A10" s="31"/>
      <c r="B10" s="144" t="s">
        <v>174</v>
      </c>
      <c r="C10" s="144"/>
      <c r="D10" s="145">
        <v>0.2</v>
      </c>
      <c r="E10" s="145"/>
      <c r="F10" s="43" t="str">
        <f>VLOOKUP(B10,'&gt;&gt; INGREDIËNTENPRIJS'!$B$3:$D$246,2,0)</f>
        <v>lt</v>
      </c>
      <c r="G10" s="44">
        <f>VLOOKUP(B10,'&gt;&gt; INGREDIËNTENPRIJS'!$B$3:$D$246,3,0)</f>
        <v>9.14</v>
      </c>
      <c r="H10" s="44">
        <f t="shared" si="0"/>
        <v>1.8280000000000003</v>
      </c>
      <c r="I10" s="31"/>
      <c r="J10" s="52"/>
      <c r="K10" s="52"/>
    </row>
    <row r="11" spans="1:11" ht="18" customHeight="1">
      <c r="A11" s="31"/>
      <c r="B11" s="144" t="s">
        <v>175</v>
      </c>
      <c r="C11" s="144"/>
      <c r="D11" s="145">
        <v>0.02</v>
      </c>
      <c r="E11" s="145"/>
      <c r="F11" s="43" t="str">
        <f>VLOOKUP(B11,'&gt;&gt; INGREDIËNTENPRIJS'!$B$3:$D$246,2,0)</f>
        <v>kg</v>
      </c>
      <c r="G11" s="44">
        <f>VLOOKUP(B11,'&gt;&gt; INGREDIËNTENPRIJS'!$B$3:$D$246,3,0)</f>
        <v>13.88</v>
      </c>
      <c r="H11" s="44">
        <f t="shared" si="0"/>
        <v>0.27760000000000001</v>
      </c>
      <c r="I11" s="31"/>
      <c r="J11" s="52"/>
      <c r="K11" s="52"/>
    </row>
    <row r="12" spans="1:11" ht="18" customHeight="1">
      <c r="A12" s="31"/>
      <c r="B12" s="144" t="s">
        <v>346</v>
      </c>
      <c r="C12" s="144"/>
      <c r="D12" s="145">
        <v>0.02</v>
      </c>
      <c r="E12" s="145"/>
      <c r="F12" s="43" t="str">
        <f>VLOOKUP(B12,'&gt;&gt; INGREDIËNTENPRIJS'!$B$3:$D$246,2,0)</f>
        <v>kg</v>
      </c>
      <c r="G12" s="44">
        <f>VLOOKUP(B12,'&gt;&gt; INGREDIËNTENPRIJS'!$B$3:$D$246,3,0)</f>
        <v>11.23</v>
      </c>
      <c r="H12" s="44">
        <f t="shared" si="0"/>
        <v>0.22460000000000002</v>
      </c>
      <c r="I12" s="31"/>
      <c r="J12" s="52"/>
      <c r="K12" s="52"/>
    </row>
    <row r="13" spans="1:11" ht="32" customHeight="1">
      <c r="A13" s="31"/>
      <c r="B13" s="31"/>
      <c r="C13" s="31"/>
      <c r="D13" s="31"/>
      <c r="E13" s="31"/>
      <c r="F13" s="31"/>
      <c r="G13" s="31"/>
      <c r="H13" s="31"/>
      <c r="I13" s="31"/>
      <c r="J13" s="52"/>
      <c r="K13" s="52"/>
    </row>
    <row r="14" spans="1:11" ht="32" customHeight="1">
      <c r="A14" s="165" t="s">
        <v>322</v>
      </c>
      <c r="B14" s="127"/>
      <c r="C14" s="127"/>
      <c r="D14" s="127"/>
      <c r="E14" s="127"/>
      <c r="F14" s="127"/>
      <c r="G14" s="127"/>
      <c r="H14" s="127"/>
      <c r="I14" s="127"/>
      <c r="J14" s="52"/>
      <c r="K14" s="52"/>
    </row>
    <row r="15" spans="1:11" ht="14">
      <c r="A15" s="45" t="s">
        <v>230</v>
      </c>
      <c r="B15" s="150" t="s">
        <v>314</v>
      </c>
      <c r="C15" s="150"/>
      <c r="D15" s="150"/>
      <c r="E15" s="150"/>
      <c r="F15" s="150"/>
      <c r="G15" s="150"/>
      <c r="H15" s="150"/>
      <c r="I15" s="150"/>
      <c r="J15" s="52"/>
      <c r="K15" s="52"/>
    </row>
    <row r="16" spans="1:11" ht="20" customHeight="1">
      <c r="A16" s="45" t="s">
        <v>231</v>
      </c>
      <c r="B16" s="150" t="s">
        <v>347</v>
      </c>
      <c r="C16" s="150"/>
      <c r="D16" s="150"/>
      <c r="E16" s="150"/>
      <c r="F16" s="150"/>
      <c r="G16" s="150"/>
      <c r="H16" s="150"/>
      <c r="I16" s="150"/>
      <c r="J16" s="52"/>
      <c r="K16" s="52"/>
    </row>
    <row r="17" spans="1:11" ht="20" customHeight="1">
      <c r="A17" s="45" t="s">
        <v>232</v>
      </c>
      <c r="B17" s="150" t="s">
        <v>348</v>
      </c>
      <c r="C17" s="150"/>
      <c r="D17" s="150"/>
      <c r="E17" s="150"/>
      <c r="F17" s="150"/>
      <c r="G17" s="150"/>
      <c r="H17" s="150"/>
      <c r="I17" s="150"/>
      <c r="J17" s="52"/>
      <c r="K17" s="52"/>
    </row>
    <row r="18" spans="1:11" ht="20" customHeight="1">
      <c r="A18" s="45" t="s">
        <v>233</v>
      </c>
      <c r="B18" s="150" t="s">
        <v>349</v>
      </c>
      <c r="C18" s="150"/>
      <c r="D18" s="150"/>
      <c r="E18" s="150"/>
      <c r="F18" s="150"/>
      <c r="G18" s="150"/>
      <c r="H18" s="150"/>
      <c r="I18" s="150"/>
      <c r="J18" s="52"/>
      <c r="K18" s="52"/>
    </row>
    <row r="19" spans="1:11" ht="20" customHeight="1">
      <c r="A19" s="45" t="s">
        <v>234</v>
      </c>
      <c r="B19" s="150" t="s">
        <v>350</v>
      </c>
      <c r="C19" s="150"/>
      <c r="D19" s="150"/>
      <c r="E19" s="150"/>
      <c r="F19" s="150"/>
      <c r="G19" s="150"/>
      <c r="H19" s="150"/>
      <c r="I19" s="150"/>
      <c r="J19" s="52"/>
      <c r="K19" s="52"/>
    </row>
    <row r="20" spans="1:11" ht="20" customHeight="1">
      <c r="A20" s="45" t="s">
        <v>253</v>
      </c>
      <c r="B20" s="150" t="s">
        <v>351</v>
      </c>
      <c r="C20" s="150"/>
      <c r="D20" s="150"/>
      <c r="E20" s="150"/>
      <c r="F20" s="150"/>
      <c r="G20" s="150"/>
      <c r="H20" s="150"/>
      <c r="I20" s="150"/>
      <c r="J20" s="52"/>
      <c r="K20" s="52"/>
    </row>
    <row r="21" spans="1:11" ht="20" customHeight="1">
      <c r="A21" s="45" t="s">
        <v>255</v>
      </c>
      <c r="B21" s="150" t="s">
        <v>352</v>
      </c>
      <c r="C21" s="150"/>
      <c r="D21" s="150"/>
      <c r="E21" s="150"/>
      <c r="F21" s="150"/>
      <c r="G21" s="150"/>
      <c r="H21" s="150"/>
      <c r="I21" s="150"/>
      <c r="J21" s="52"/>
      <c r="K21" s="52"/>
    </row>
    <row r="22" spans="1:11" ht="20" customHeight="1">
      <c r="A22" s="72"/>
      <c r="B22" s="150"/>
      <c r="C22" s="127"/>
      <c r="D22" s="127"/>
      <c r="E22" s="127"/>
      <c r="F22" s="127"/>
      <c r="G22" s="127"/>
      <c r="H22" s="127"/>
      <c r="I22" s="127"/>
      <c r="J22" s="52"/>
      <c r="K22" s="52"/>
    </row>
    <row r="23" spans="1:11" ht="27" customHeight="1">
      <c r="A23" s="57"/>
      <c r="B23" s="128"/>
      <c r="C23" s="128"/>
      <c r="D23" s="128"/>
      <c r="E23" s="128"/>
      <c r="F23" s="128"/>
      <c r="G23" s="128"/>
      <c r="H23" s="128"/>
      <c r="I23" s="128"/>
      <c r="J23" s="52"/>
      <c r="K23" s="52"/>
    </row>
    <row r="24" spans="1:11" ht="18" customHeight="1">
      <c r="A24" s="31"/>
      <c r="B24" s="58" t="s">
        <v>235</v>
      </c>
      <c r="C24" s="59"/>
      <c r="D24" s="59"/>
      <c r="E24" s="59"/>
      <c r="F24" s="31"/>
      <c r="G24" s="129" t="s">
        <v>236</v>
      </c>
      <c r="H24" s="129"/>
      <c r="I24" s="129"/>
      <c r="J24" s="52"/>
      <c r="K24" s="52"/>
    </row>
    <row r="25" spans="1:11" ht="18" customHeight="1">
      <c r="A25" s="31"/>
      <c r="B25" s="31" t="s">
        <v>237</v>
      </c>
      <c r="C25" s="31"/>
      <c r="D25" s="31"/>
      <c r="E25" s="47">
        <v>7</v>
      </c>
      <c r="F25" s="31"/>
      <c r="G25" s="48" t="s">
        <v>237</v>
      </c>
      <c r="H25" s="48"/>
      <c r="I25" s="47">
        <f>E25</f>
        <v>7</v>
      </c>
      <c r="J25" s="52"/>
      <c r="K25" s="52"/>
    </row>
    <row r="26" spans="1:11" ht="18" customHeight="1">
      <c r="A26" s="31"/>
      <c r="B26" s="31" t="s">
        <v>227</v>
      </c>
      <c r="C26" s="31"/>
      <c r="D26" s="31"/>
      <c r="E26" s="49">
        <f>SUM(H5:H12)</f>
        <v>3.5107000000000004</v>
      </c>
      <c r="F26" s="31"/>
      <c r="G26" s="48" t="s">
        <v>227</v>
      </c>
      <c r="H26" s="48"/>
      <c r="I26" s="49">
        <f>SUM($H$5:$H$12)</f>
        <v>3.5107000000000004</v>
      </c>
      <c r="J26" s="74"/>
      <c r="K26" s="52"/>
    </row>
    <row r="27" spans="1:11" ht="18" customHeight="1">
      <c r="A27" s="34"/>
      <c r="B27" s="34" t="s">
        <v>238</v>
      </c>
      <c r="C27" s="34"/>
      <c r="D27" s="34"/>
      <c r="E27" s="50">
        <f>E26/(E25-E28)</f>
        <v>0.53162028571428577</v>
      </c>
      <c r="F27" s="31"/>
      <c r="G27" s="51" t="s">
        <v>238</v>
      </c>
      <c r="H27" s="51"/>
      <c r="I27" s="50">
        <f>+I26/(I25-I28)</f>
        <v>0.5617120000000001</v>
      </c>
      <c r="J27" s="52"/>
      <c r="K27" s="52"/>
    </row>
    <row r="28" spans="1:11" ht="18" customHeight="1">
      <c r="A28" s="31"/>
      <c r="B28" s="31" t="s">
        <v>239</v>
      </c>
      <c r="C28" s="31"/>
      <c r="D28" s="31"/>
      <c r="E28" s="47">
        <f>E25/106*6</f>
        <v>0.39622641509433965</v>
      </c>
      <c r="F28" s="31"/>
      <c r="G28" s="48" t="s">
        <v>239</v>
      </c>
      <c r="H28" s="48"/>
      <c r="I28" s="47">
        <f>I25/112*12</f>
        <v>0.75</v>
      </c>
      <c r="J28" s="52"/>
      <c r="K28" s="52"/>
    </row>
    <row r="29" spans="1:11" s="11" customFormat="1" ht="18" customHeight="1">
      <c r="A29" s="31"/>
      <c r="B29" s="31" t="s">
        <v>240</v>
      </c>
      <c r="C29" s="31"/>
      <c r="D29" s="31"/>
      <c r="E29" s="49">
        <f>E25-E26-E28</f>
        <v>3.0930735849056599</v>
      </c>
      <c r="F29" s="31"/>
      <c r="G29" s="48" t="s">
        <v>240</v>
      </c>
      <c r="H29" s="48"/>
      <c r="I29" s="49">
        <f>I25-I26-I28</f>
        <v>2.7392999999999996</v>
      </c>
      <c r="J29" s="64"/>
      <c r="K29" s="64"/>
    </row>
    <row r="30" spans="1:11" ht="18" customHeight="1">
      <c r="A30" s="31"/>
      <c r="B30" s="80" t="s">
        <v>241</v>
      </c>
      <c r="C30" s="31"/>
      <c r="D30" s="31"/>
      <c r="E30" s="32">
        <v>6</v>
      </c>
      <c r="F30" s="31"/>
      <c r="G30" s="81" t="s">
        <v>242</v>
      </c>
      <c r="H30" s="52"/>
      <c r="I30" s="32">
        <v>12</v>
      </c>
      <c r="J30" s="52"/>
      <c r="K30" s="52"/>
    </row>
    <row r="31" spans="1:11" ht="18" customHeight="1">
      <c r="A31" s="31"/>
      <c r="B31" s="31"/>
      <c r="C31" s="31"/>
      <c r="D31" s="31"/>
      <c r="E31" s="31"/>
      <c r="F31" s="31"/>
      <c r="G31" s="31"/>
      <c r="H31" s="31"/>
      <c r="I31" s="31"/>
      <c r="J31" s="52"/>
      <c r="K31" s="52"/>
    </row>
    <row r="32" spans="1:11" ht="18" customHeight="1">
      <c r="A32" s="31"/>
      <c r="B32" s="53" t="s">
        <v>243</v>
      </c>
      <c r="C32" s="31"/>
      <c r="D32" s="31"/>
      <c r="E32" s="31"/>
      <c r="F32" s="31"/>
      <c r="G32" s="31"/>
      <c r="H32" s="31"/>
      <c r="I32" s="31"/>
      <c r="J32" s="52"/>
      <c r="K32" s="52"/>
    </row>
    <row r="33" spans="1:11" ht="18" customHeight="1">
      <c r="A33" s="31"/>
      <c r="B33" s="31"/>
      <c r="C33" s="31"/>
      <c r="D33" s="31"/>
      <c r="E33" s="31"/>
      <c r="F33" s="31"/>
      <c r="G33" s="31"/>
      <c r="H33" s="31"/>
      <c r="I33" s="31"/>
      <c r="J33" s="52"/>
      <c r="K33" s="52"/>
    </row>
    <row r="34" spans="1:11" ht="18" customHeight="1">
      <c r="A34" s="21"/>
      <c r="C34" s="21"/>
      <c r="D34" s="21"/>
      <c r="E34" s="21"/>
      <c r="F34" s="21"/>
      <c r="G34" s="21"/>
      <c r="H34" s="21"/>
      <c r="I34" s="21"/>
    </row>
    <row r="35" spans="1:11" ht="18" customHeight="1">
      <c r="A35" s="21"/>
      <c r="C35" s="21"/>
      <c r="D35" s="21"/>
      <c r="E35" s="21"/>
      <c r="F35" s="21"/>
      <c r="G35" s="21"/>
      <c r="H35" s="21"/>
      <c r="I35" s="21"/>
    </row>
    <row r="36" spans="1:11" ht="18" customHeight="1"/>
    <row r="37" spans="1:11" ht="18" customHeight="1"/>
  </sheetData>
  <mergeCells count="31">
    <mergeCell ref="B20:I20"/>
    <mergeCell ref="B21:I21"/>
    <mergeCell ref="B22:I22"/>
    <mergeCell ref="B23:I23"/>
    <mergeCell ref="G24:I24"/>
    <mergeCell ref="B19:I19"/>
    <mergeCell ref="B12:C12"/>
    <mergeCell ref="D12:E12"/>
    <mergeCell ref="A14:I14"/>
    <mergeCell ref="B15:I15"/>
    <mergeCell ref="B16:I16"/>
    <mergeCell ref="B17:I17"/>
    <mergeCell ref="B18:I18"/>
    <mergeCell ref="B9:C9"/>
    <mergeCell ref="D9:E9"/>
    <mergeCell ref="B10:C10"/>
    <mergeCell ref="D10:E10"/>
    <mergeCell ref="B11:C11"/>
    <mergeCell ref="D11:E11"/>
    <mergeCell ref="B6:C6"/>
    <mergeCell ref="D6:E6"/>
    <mergeCell ref="B7:C7"/>
    <mergeCell ref="D7:E7"/>
    <mergeCell ref="B8:C8"/>
    <mergeCell ref="D8:E8"/>
    <mergeCell ref="A2:I2"/>
    <mergeCell ref="J2:K2"/>
    <mergeCell ref="B4:C4"/>
    <mergeCell ref="D4:E4"/>
    <mergeCell ref="B5:C5"/>
    <mergeCell ref="D5:E5"/>
  </mergeCells>
  <pageMargins left="0.7" right="0.7" top="0.75" bottom="0.75" header="0.3" footer="0.3"/>
  <pageSetup paperSize="9" scale="58" orientation="landscape" verticalDpi="0"/>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1D399F-BD6D-4AA5-982E-73A2D8BAF885}">
  <sheetPr>
    <tabColor theme="6" tint="0.79998168889431442"/>
  </sheetPr>
  <dimension ref="A1:M41"/>
  <sheetViews>
    <sheetView showGridLines="0" zoomScaleNormal="100" workbookViewId="0">
      <selection activeCell="I39" sqref="I39"/>
    </sheetView>
  </sheetViews>
  <sheetFormatPr baseColWidth="10" defaultColWidth="8.83203125" defaultRowHeight="13"/>
  <cols>
    <col min="1" max="1" width="9.83203125" customWidth="1"/>
    <col min="2" max="2" width="22.33203125" customWidth="1"/>
    <col min="3" max="3" width="16.83203125" customWidth="1"/>
    <col min="4" max="4" width="11.33203125" customWidth="1"/>
    <col min="5" max="5" width="10.1640625" customWidth="1"/>
    <col min="6" max="6" width="14.5" customWidth="1"/>
    <col min="7" max="7" width="26.6640625" customWidth="1"/>
    <col min="8" max="8" width="21.83203125" customWidth="1"/>
    <col min="9" max="9" width="9.6640625" customWidth="1"/>
    <col min="10" max="11" width="8.83203125" customWidth="1"/>
  </cols>
  <sheetData>
    <row r="1" spans="1:13">
      <c r="A1" s="52"/>
      <c r="B1" s="52"/>
      <c r="C1" s="52"/>
      <c r="D1" s="52"/>
      <c r="E1" s="52"/>
      <c r="F1" s="52"/>
      <c r="G1" s="52"/>
      <c r="H1" s="52"/>
      <c r="I1" s="52"/>
      <c r="J1" s="52"/>
      <c r="K1" s="52"/>
      <c r="L1" s="52"/>
      <c r="M1" s="52"/>
    </row>
    <row r="2" spans="1:13" ht="30" customHeight="1">
      <c r="A2" s="164" t="s">
        <v>353</v>
      </c>
      <c r="B2" s="122"/>
      <c r="C2" s="122"/>
      <c r="D2" s="122"/>
      <c r="E2" s="122"/>
      <c r="F2" s="122"/>
      <c r="G2" s="122"/>
      <c r="H2" s="122"/>
      <c r="I2" s="122"/>
      <c r="J2" s="123"/>
      <c r="K2" s="123"/>
      <c r="L2" s="52"/>
      <c r="M2" s="52"/>
    </row>
    <row r="3" spans="1:13">
      <c r="A3" s="52"/>
      <c r="B3" s="52"/>
      <c r="C3" s="52"/>
      <c r="D3" s="52"/>
      <c r="E3" s="52"/>
      <c r="F3" s="52"/>
      <c r="G3" s="52"/>
      <c r="H3" s="52"/>
      <c r="I3" s="52"/>
      <c r="J3" s="52"/>
      <c r="K3" s="52"/>
      <c r="L3" s="52"/>
      <c r="M3" s="52"/>
    </row>
    <row r="4" spans="1:13" ht="18" customHeight="1">
      <c r="A4" s="31"/>
      <c r="B4" s="124" t="s">
        <v>225</v>
      </c>
      <c r="C4" s="124"/>
      <c r="D4" s="125" t="s">
        <v>226</v>
      </c>
      <c r="E4" s="125"/>
      <c r="F4" s="41" t="s">
        <v>1</v>
      </c>
      <c r="G4" s="42" t="s">
        <v>2</v>
      </c>
      <c r="H4" s="42" t="s">
        <v>227</v>
      </c>
      <c r="I4" s="31"/>
      <c r="J4" s="52"/>
      <c r="K4" s="52"/>
      <c r="L4" s="52"/>
      <c r="M4" s="52"/>
    </row>
    <row r="5" spans="1:13" ht="18" customHeight="1">
      <c r="A5" s="31"/>
      <c r="B5" s="141" t="s">
        <v>107</v>
      </c>
      <c r="C5" s="166"/>
      <c r="D5" s="77">
        <v>1</v>
      </c>
      <c r="E5" s="77"/>
      <c r="F5" s="43" t="str">
        <f>VLOOKUP(B5,'&gt;&gt; INGREDIËNTENPRIJS'!$B$3:$D$246,2,0)</f>
        <v>st</v>
      </c>
      <c r="G5" s="44">
        <f>VLOOKUP(B5,'&gt;&gt; INGREDIËNTENPRIJS'!$B$3:$D$246,3,0)</f>
        <v>0.99</v>
      </c>
      <c r="H5" s="44">
        <f t="shared" ref="H5:H16" si="0">G5*D5</f>
        <v>0.99</v>
      </c>
      <c r="I5" s="31"/>
      <c r="J5" s="52"/>
      <c r="K5" s="52"/>
      <c r="L5" s="52"/>
      <c r="M5" s="52"/>
    </row>
    <row r="6" spans="1:13" ht="18" customHeight="1">
      <c r="A6" s="31"/>
      <c r="B6" s="78" t="s">
        <v>182</v>
      </c>
      <c r="C6" s="78"/>
      <c r="D6" s="43">
        <v>3.0000000000000001E-3</v>
      </c>
      <c r="E6" s="43"/>
      <c r="F6" s="43" t="str">
        <f>VLOOKUP(B6,'&gt;&gt; INGREDIËNTENPRIJS'!$B$3:$D$246,2,0)</f>
        <v>kg</v>
      </c>
      <c r="G6" s="44">
        <f>VLOOKUP(B6,'&gt;&gt; INGREDIËNTENPRIJS'!$B$3:$D$246,3,0)</f>
        <v>86.02</v>
      </c>
      <c r="H6" s="44">
        <f t="shared" si="0"/>
        <v>0.25806000000000001</v>
      </c>
      <c r="I6" s="31"/>
      <c r="J6" s="52"/>
      <c r="K6" s="52"/>
      <c r="L6" s="52"/>
      <c r="M6" s="52"/>
    </row>
    <row r="7" spans="1:13" ht="18" customHeight="1">
      <c r="A7" s="31"/>
      <c r="B7" s="79" t="s">
        <v>44</v>
      </c>
      <c r="C7" s="78"/>
      <c r="D7" s="43">
        <v>1.4999999999999999E-2</v>
      </c>
      <c r="E7" s="43"/>
      <c r="F7" s="43" t="str">
        <f>VLOOKUP(B7,'&gt;&gt; INGREDIËNTENPRIJS'!$B$3:$D$246,2,0)</f>
        <v>lt</v>
      </c>
      <c r="G7" s="44">
        <f>VLOOKUP(B7,'&gt;&gt; INGREDIËNTENPRIJS'!$B$3:$D$246,3,0)</f>
        <v>3.7</v>
      </c>
      <c r="H7" s="44">
        <f t="shared" si="0"/>
        <v>5.5500000000000001E-2</v>
      </c>
      <c r="I7" s="31"/>
      <c r="J7" s="52"/>
      <c r="K7" s="52"/>
      <c r="L7" s="52"/>
      <c r="M7" s="52"/>
    </row>
    <row r="8" spans="1:13" ht="18" customHeight="1">
      <c r="A8" s="31"/>
      <c r="B8" s="78" t="s">
        <v>354</v>
      </c>
      <c r="C8" s="78"/>
      <c r="D8" s="43">
        <v>5.0000000000000001E-3</v>
      </c>
      <c r="E8" s="43"/>
      <c r="F8" s="43" t="str">
        <f>VLOOKUP(B8,'&gt;&gt; INGREDIËNTENPRIJS'!$B$3:$D$246,2,0)</f>
        <v>kg</v>
      </c>
      <c r="G8" s="44">
        <f>VLOOKUP(B8,'&gt;&gt; INGREDIËNTENPRIJS'!$B$3:$D$246,3,0)</f>
        <v>7.96</v>
      </c>
      <c r="H8" s="44">
        <f t="shared" si="0"/>
        <v>3.9800000000000002E-2</v>
      </c>
      <c r="I8" s="31"/>
      <c r="J8" s="52"/>
      <c r="K8" s="52"/>
      <c r="L8" s="52"/>
      <c r="M8" s="52"/>
    </row>
    <row r="9" spans="1:13" ht="18" customHeight="1">
      <c r="A9" s="31"/>
      <c r="B9" s="78" t="s">
        <v>183</v>
      </c>
      <c r="C9" s="78"/>
      <c r="D9" s="43">
        <v>0.05</v>
      </c>
      <c r="E9" s="43"/>
      <c r="F9" s="43" t="str">
        <f>VLOOKUP(B9,'&gt;&gt; INGREDIËNTENPRIJS'!$B$3:$D$246,2,0)</f>
        <v>lt</v>
      </c>
      <c r="G9" s="44">
        <f>VLOOKUP(B9,'&gt;&gt; INGREDIËNTENPRIJS'!$B$3:$D$246,3,0)</f>
        <v>21.04</v>
      </c>
      <c r="H9" s="44">
        <f t="shared" si="0"/>
        <v>1.052</v>
      </c>
      <c r="I9" s="31"/>
      <c r="J9" s="52"/>
      <c r="K9" s="52"/>
      <c r="L9" s="52"/>
      <c r="M9" s="52"/>
    </row>
    <row r="10" spans="1:13" ht="18" customHeight="1">
      <c r="A10" s="31"/>
      <c r="B10" s="78" t="s">
        <v>184</v>
      </c>
      <c r="C10" s="78"/>
      <c r="D10" s="43">
        <v>5.0000000000000001E-3</v>
      </c>
      <c r="E10" s="43"/>
      <c r="F10" s="43" t="str">
        <f>VLOOKUP(B10,'&gt;&gt; INGREDIËNTENPRIJS'!$B$3:$D$246,2,0)</f>
        <v>kg</v>
      </c>
      <c r="G10" s="44">
        <f>VLOOKUP(B10,'&gt;&gt; INGREDIËNTENPRIJS'!$B$3:$D$246,3,0)</f>
        <v>14.62</v>
      </c>
      <c r="H10" s="44">
        <f t="shared" si="0"/>
        <v>7.3099999999999998E-2</v>
      </c>
      <c r="I10" s="31"/>
      <c r="J10" s="52"/>
      <c r="K10" s="52"/>
      <c r="L10" s="52"/>
      <c r="M10" s="52"/>
    </row>
    <row r="11" spans="1:13" ht="18" customHeight="1">
      <c r="A11" s="31"/>
      <c r="B11" s="78" t="s">
        <v>185</v>
      </c>
      <c r="C11" s="78"/>
      <c r="D11" s="43">
        <v>5.0000000000000001E-3</v>
      </c>
      <c r="E11" s="43"/>
      <c r="F11" s="43" t="str">
        <f>VLOOKUP(B11,'&gt;&gt; INGREDIËNTENPRIJS'!$B$3:$D$246,2,0)</f>
        <v>kg</v>
      </c>
      <c r="G11" s="44">
        <f>VLOOKUP(B11,'&gt;&gt; INGREDIËNTENPRIJS'!$B$3:$D$246,3,0)</f>
        <v>15.96</v>
      </c>
      <c r="H11" s="44">
        <f t="shared" si="0"/>
        <v>7.980000000000001E-2</v>
      </c>
      <c r="I11" s="31"/>
      <c r="J11" s="52"/>
      <c r="K11" s="52"/>
      <c r="L11" s="52"/>
      <c r="M11" s="52"/>
    </row>
    <row r="12" spans="1:13" ht="18" customHeight="1">
      <c r="A12" s="31"/>
      <c r="B12" s="78" t="s">
        <v>186</v>
      </c>
      <c r="C12" s="78"/>
      <c r="D12" s="43">
        <v>1.4999999999999999E-2</v>
      </c>
      <c r="E12" s="43"/>
      <c r="F12" s="43" t="str">
        <f>VLOOKUP(B12,'&gt;&gt; INGREDIËNTENPRIJS'!$B$3:$D$246,2,0)</f>
        <v>kg</v>
      </c>
      <c r="G12" s="44">
        <f>VLOOKUP(B12,'&gt;&gt; INGREDIËNTENPRIJS'!$B$3:$D$246,3,0)</f>
        <v>9.33</v>
      </c>
      <c r="H12" s="44">
        <f t="shared" si="0"/>
        <v>0.13994999999999999</v>
      </c>
      <c r="I12" s="31"/>
      <c r="J12" s="52"/>
      <c r="K12" s="52"/>
      <c r="L12" s="52"/>
      <c r="M12" s="52"/>
    </row>
    <row r="13" spans="1:13" ht="18" customHeight="1">
      <c r="A13" s="31"/>
      <c r="B13" s="78" t="s">
        <v>187</v>
      </c>
      <c r="C13" s="78"/>
      <c r="D13" s="43">
        <v>0.01</v>
      </c>
      <c r="E13" s="43"/>
      <c r="F13" s="43" t="str">
        <f>VLOOKUP(B13,'&gt;&gt; INGREDIËNTENPRIJS'!$B$3:$D$246,2,0)</f>
        <v>kg</v>
      </c>
      <c r="G13" s="44">
        <f>VLOOKUP(B13,'&gt;&gt; INGREDIËNTENPRIJS'!$B$3:$D$246,3,0)</f>
        <v>23.4</v>
      </c>
      <c r="H13" s="44">
        <f t="shared" si="0"/>
        <v>0.23399999999999999</v>
      </c>
      <c r="I13" s="31"/>
      <c r="J13" s="52"/>
      <c r="K13" s="52"/>
      <c r="L13" s="52"/>
      <c r="M13" s="52"/>
    </row>
    <row r="14" spans="1:13" ht="18" customHeight="1">
      <c r="A14" s="31"/>
      <c r="B14" s="78" t="s">
        <v>188</v>
      </c>
      <c r="C14" s="78"/>
      <c r="D14" s="43">
        <v>0.01</v>
      </c>
      <c r="E14" s="43"/>
      <c r="F14" s="43" t="str">
        <f>VLOOKUP(B14,'&gt;&gt; INGREDIËNTENPRIJS'!$B$3:$D$246,2,0)</f>
        <v>kg</v>
      </c>
      <c r="G14" s="44">
        <f>VLOOKUP(B14,'&gt;&gt; INGREDIËNTENPRIJS'!$B$3:$D$246,3,0)</f>
        <v>10.17</v>
      </c>
      <c r="H14" s="44">
        <f t="shared" si="0"/>
        <v>0.1017</v>
      </c>
      <c r="I14" s="31"/>
      <c r="J14" s="52"/>
      <c r="K14" s="52"/>
      <c r="L14" s="52"/>
      <c r="M14" s="52"/>
    </row>
    <row r="15" spans="1:13" ht="18" customHeight="1">
      <c r="A15" s="31"/>
      <c r="B15" s="78" t="s">
        <v>189</v>
      </c>
      <c r="C15" s="78"/>
      <c r="D15" s="43">
        <v>1</v>
      </c>
      <c r="E15" s="43"/>
      <c r="F15" s="43" t="str">
        <f>VLOOKUP(B15,'&gt;&gt; INGREDIËNTENPRIJS'!$B$3:$D$246,2,0)</f>
        <v>st</v>
      </c>
      <c r="G15" s="44">
        <f>VLOOKUP(B15,'&gt;&gt; INGREDIËNTENPRIJS'!$B$3:$D$246,3,0)</f>
        <v>3.49</v>
      </c>
      <c r="H15" s="44">
        <f t="shared" si="0"/>
        <v>3.49</v>
      </c>
      <c r="I15" s="31"/>
      <c r="J15" s="52"/>
      <c r="K15" s="52"/>
      <c r="L15" s="52"/>
      <c r="M15" s="52"/>
    </row>
    <row r="16" spans="1:13" ht="18" customHeight="1">
      <c r="A16" s="31"/>
      <c r="B16" s="78" t="s">
        <v>355</v>
      </c>
      <c r="C16" s="78"/>
      <c r="D16" s="43">
        <v>5.0000000000000001E-3</v>
      </c>
      <c r="E16" s="43"/>
      <c r="F16" s="43" t="str">
        <f>VLOOKUP(B16,'&gt;&gt; INGREDIËNTENPRIJS'!$B$3:$D$246,2,0)</f>
        <v>kg</v>
      </c>
      <c r="G16" s="44">
        <f>VLOOKUP(B16,'&gt;&gt; INGREDIËNTENPRIJS'!$B$3:$D$246,3,0)</f>
        <v>19.010000000000002</v>
      </c>
      <c r="H16" s="44">
        <f t="shared" si="0"/>
        <v>9.5050000000000009E-2</v>
      </c>
      <c r="I16" s="31"/>
      <c r="J16" s="52"/>
      <c r="K16" s="52"/>
      <c r="L16" s="52"/>
      <c r="M16" s="52"/>
    </row>
    <row r="17" spans="1:13" ht="18" hidden="1" customHeight="1">
      <c r="A17" s="31"/>
      <c r="B17" s="78"/>
      <c r="C17" s="78"/>
      <c r="D17" s="52"/>
      <c r="E17" s="43"/>
      <c r="F17" s="43" t="e">
        <f>VLOOKUP(B17,'&gt;&gt; INGREDIËNTENPRIJS'!$B$3:$D$246,2,0)</f>
        <v>#N/A</v>
      </c>
      <c r="G17" s="44" t="e">
        <f>VLOOKUP(B17,'&gt;&gt; INGREDIËNTENPRIJS'!$B$3:$D$246,3,0)</f>
        <v>#N/A</v>
      </c>
      <c r="H17" s="44" t="e">
        <f>G17*D16</f>
        <v>#N/A</v>
      </c>
      <c r="I17" s="31"/>
      <c r="J17" s="52"/>
      <c r="K17" s="52"/>
      <c r="L17" s="52"/>
      <c r="M17" s="52"/>
    </row>
    <row r="18" spans="1:13" ht="32" customHeight="1">
      <c r="A18" s="31"/>
      <c r="B18" s="31"/>
      <c r="C18" s="31"/>
      <c r="D18" s="31"/>
      <c r="E18" s="31"/>
      <c r="F18" s="31"/>
      <c r="G18" s="31"/>
      <c r="H18" s="31"/>
      <c r="I18" s="31"/>
      <c r="J18" s="52"/>
      <c r="K18" s="52"/>
      <c r="L18" s="52"/>
      <c r="M18" s="52"/>
    </row>
    <row r="19" spans="1:13" ht="32" customHeight="1">
      <c r="A19" s="165" t="s">
        <v>356</v>
      </c>
      <c r="B19" s="127"/>
      <c r="C19" s="127"/>
      <c r="D19" s="127"/>
      <c r="E19" s="127"/>
      <c r="F19" s="127"/>
      <c r="G19" s="127"/>
      <c r="H19" s="127"/>
      <c r="I19" s="127"/>
      <c r="J19" s="52"/>
      <c r="K19" s="52"/>
      <c r="L19" s="52"/>
      <c r="M19" s="52"/>
    </row>
    <row r="20" spans="1:13" ht="18" customHeight="1">
      <c r="A20" s="45" t="s">
        <v>230</v>
      </c>
      <c r="B20" s="150" t="s">
        <v>357</v>
      </c>
      <c r="C20" s="150"/>
      <c r="D20" s="150"/>
      <c r="E20" s="150"/>
      <c r="F20" s="150"/>
      <c r="G20" s="150"/>
      <c r="H20" s="150"/>
      <c r="I20" s="76"/>
      <c r="J20" s="52"/>
      <c r="K20" s="52"/>
      <c r="L20" s="52"/>
      <c r="M20" s="52"/>
    </row>
    <row r="21" spans="1:13" ht="20" customHeight="1">
      <c r="A21" s="45" t="s">
        <v>231</v>
      </c>
      <c r="B21" s="150" t="s">
        <v>358</v>
      </c>
      <c r="C21" s="150"/>
      <c r="D21" s="150"/>
      <c r="E21" s="150"/>
      <c r="F21" s="150"/>
      <c r="G21" s="150"/>
      <c r="H21" s="150"/>
      <c r="I21" s="76"/>
      <c r="J21" s="52"/>
      <c r="K21" s="52"/>
      <c r="L21" s="52"/>
      <c r="M21" s="52"/>
    </row>
    <row r="22" spans="1:13" ht="20" customHeight="1">
      <c r="A22" s="45" t="s">
        <v>232</v>
      </c>
      <c r="B22" s="150" t="s">
        <v>359</v>
      </c>
      <c r="C22" s="150"/>
      <c r="D22" s="150"/>
      <c r="E22" s="150"/>
      <c r="F22" s="150"/>
      <c r="G22" s="150"/>
      <c r="H22" s="150"/>
      <c r="I22" s="76"/>
      <c r="J22" s="52"/>
      <c r="K22" s="52"/>
      <c r="L22" s="52"/>
      <c r="M22" s="52"/>
    </row>
    <row r="23" spans="1:13" ht="20" customHeight="1">
      <c r="A23" s="45" t="s">
        <v>233</v>
      </c>
      <c r="B23" s="150" t="s">
        <v>360</v>
      </c>
      <c r="C23" s="150"/>
      <c r="D23" s="150"/>
      <c r="E23" s="150"/>
      <c r="F23" s="150"/>
      <c r="G23" s="150"/>
      <c r="H23" s="150"/>
      <c r="I23" s="76"/>
      <c r="J23" s="52"/>
      <c r="K23" s="52"/>
      <c r="L23" s="52"/>
      <c r="M23" s="52"/>
    </row>
    <row r="24" spans="1:13" ht="20" customHeight="1">
      <c r="A24" s="45" t="s">
        <v>234</v>
      </c>
      <c r="B24" s="150" t="s">
        <v>361</v>
      </c>
      <c r="C24" s="150"/>
      <c r="D24" s="150"/>
      <c r="E24" s="150"/>
      <c r="F24" s="150"/>
      <c r="G24" s="150"/>
      <c r="H24" s="150"/>
      <c r="I24" s="76"/>
      <c r="J24" s="52"/>
      <c r="K24" s="52"/>
      <c r="L24" s="52"/>
      <c r="M24" s="52"/>
    </row>
    <row r="25" spans="1:13" ht="20" customHeight="1">
      <c r="A25" s="45" t="s">
        <v>253</v>
      </c>
      <c r="B25" s="150" t="s">
        <v>362</v>
      </c>
      <c r="C25" s="150"/>
      <c r="D25" s="150"/>
      <c r="E25" s="150"/>
      <c r="F25" s="150"/>
      <c r="G25" s="150"/>
      <c r="H25" s="150"/>
      <c r="I25" s="76"/>
      <c r="J25" s="52"/>
      <c r="K25" s="52"/>
      <c r="L25" s="52"/>
      <c r="M25" s="52"/>
    </row>
    <row r="26" spans="1:13" ht="20" customHeight="1">
      <c r="A26" s="72"/>
      <c r="B26" s="150"/>
      <c r="C26" s="127"/>
      <c r="D26" s="127"/>
      <c r="E26" s="127"/>
      <c r="F26" s="127"/>
      <c r="G26" s="127"/>
      <c r="H26" s="127"/>
      <c r="I26" s="127"/>
      <c r="J26" s="52"/>
      <c r="K26" s="52"/>
      <c r="L26" s="52"/>
      <c r="M26" s="52"/>
    </row>
    <row r="27" spans="1:13" ht="27" customHeight="1">
      <c r="A27" s="57"/>
      <c r="B27" s="128"/>
      <c r="C27" s="128"/>
      <c r="D27" s="128"/>
      <c r="E27" s="128"/>
      <c r="F27" s="128"/>
      <c r="G27" s="128"/>
      <c r="H27" s="128"/>
      <c r="I27" s="128"/>
      <c r="J27" s="52"/>
      <c r="K27" s="52"/>
      <c r="L27" s="52"/>
      <c r="M27" s="52"/>
    </row>
    <row r="28" spans="1:13" ht="18" customHeight="1">
      <c r="A28" s="31"/>
      <c r="B28" s="58" t="s">
        <v>235</v>
      </c>
      <c r="C28" s="59"/>
      <c r="D28" s="59"/>
      <c r="E28" s="59"/>
      <c r="F28" s="31"/>
      <c r="G28" s="129" t="s">
        <v>236</v>
      </c>
      <c r="H28" s="129"/>
      <c r="I28" s="129"/>
      <c r="J28" s="52"/>
      <c r="K28" s="52"/>
      <c r="L28" s="52"/>
      <c r="M28" s="52"/>
    </row>
    <row r="29" spans="1:13" ht="18" customHeight="1">
      <c r="A29" s="31"/>
      <c r="B29" s="31" t="s">
        <v>237</v>
      </c>
      <c r="C29" s="31"/>
      <c r="D29" s="31"/>
      <c r="E29" s="47">
        <v>16</v>
      </c>
      <c r="F29" s="31"/>
      <c r="G29" s="48" t="s">
        <v>237</v>
      </c>
      <c r="H29" s="48"/>
      <c r="I29" s="47">
        <f>E29</f>
        <v>16</v>
      </c>
      <c r="J29" s="52"/>
      <c r="K29" s="52"/>
      <c r="L29" s="52"/>
      <c r="M29" s="52"/>
    </row>
    <row r="30" spans="1:13" ht="18" customHeight="1">
      <c r="A30" s="31"/>
      <c r="B30" s="31" t="s">
        <v>227</v>
      </c>
      <c r="C30" s="31"/>
      <c r="D30" s="31"/>
      <c r="E30" s="49">
        <f>SUM(H5:H16)</f>
        <v>6.6089600000000006</v>
      </c>
      <c r="F30" s="31"/>
      <c r="G30" s="48" t="s">
        <v>227</v>
      </c>
      <c r="H30" s="48"/>
      <c r="I30" s="49">
        <f>SUM(H5:H16)</f>
        <v>6.6089600000000006</v>
      </c>
      <c r="J30" s="74"/>
      <c r="K30" s="52"/>
      <c r="L30" s="52"/>
      <c r="M30" s="52"/>
    </row>
    <row r="31" spans="1:13" ht="18" customHeight="1">
      <c r="A31" s="34"/>
      <c r="B31" s="34" t="s">
        <v>238</v>
      </c>
      <c r="C31" s="34"/>
      <c r="D31" s="34"/>
      <c r="E31" s="50">
        <f>E30/(E29-E32)</f>
        <v>0.43784360000000005</v>
      </c>
      <c r="F31" s="31"/>
      <c r="G31" s="51" t="s">
        <v>238</v>
      </c>
      <c r="H31" s="51"/>
      <c r="I31" s="50">
        <f>+I30/(I29-I32)</f>
        <v>0.46262720000000002</v>
      </c>
      <c r="J31" s="52"/>
      <c r="K31" s="52"/>
      <c r="L31" s="52"/>
      <c r="M31" s="52"/>
    </row>
    <row r="32" spans="1:13" ht="18" customHeight="1">
      <c r="A32" s="31"/>
      <c r="B32" s="31" t="s">
        <v>239</v>
      </c>
      <c r="C32" s="31"/>
      <c r="D32" s="31"/>
      <c r="E32" s="47">
        <f>E29/106*6</f>
        <v>0.90566037735849059</v>
      </c>
      <c r="F32" s="31"/>
      <c r="G32" s="48" t="s">
        <v>239</v>
      </c>
      <c r="H32" s="48"/>
      <c r="I32" s="47">
        <f>I29/112*12</f>
        <v>1.7142857142857142</v>
      </c>
      <c r="J32" s="52"/>
      <c r="K32" s="52"/>
      <c r="L32" s="52"/>
      <c r="M32" s="52"/>
    </row>
    <row r="33" spans="1:13" s="11" customFormat="1" ht="18" customHeight="1">
      <c r="A33" s="31"/>
      <c r="B33" s="31" t="s">
        <v>240</v>
      </c>
      <c r="C33" s="31"/>
      <c r="D33" s="31"/>
      <c r="E33" s="49">
        <f>E29-E30-E32</f>
        <v>8.4853796226415099</v>
      </c>
      <c r="F33" s="31"/>
      <c r="G33" s="48" t="s">
        <v>240</v>
      </c>
      <c r="H33" s="48"/>
      <c r="I33" s="49">
        <f>I29-I30-I32</f>
        <v>7.6767542857142859</v>
      </c>
      <c r="J33" s="64"/>
      <c r="K33" s="64"/>
      <c r="L33" s="64"/>
      <c r="M33" s="64"/>
    </row>
    <row r="34" spans="1:13" ht="18" customHeight="1">
      <c r="A34" s="31"/>
      <c r="B34" s="80" t="s">
        <v>241</v>
      </c>
      <c r="C34" s="31"/>
      <c r="D34" s="31"/>
      <c r="E34" s="32">
        <v>6</v>
      </c>
      <c r="F34" s="31"/>
      <c r="G34" s="81" t="s">
        <v>242</v>
      </c>
      <c r="H34" s="52"/>
      <c r="I34" s="32">
        <v>12</v>
      </c>
      <c r="J34" s="52"/>
      <c r="K34" s="52"/>
      <c r="L34" s="52"/>
      <c r="M34" s="52"/>
    </row>
    <row r="35" spans="1:13" ht="18" customHeight="1">
      <c r="A35" s="31"/>
      <c r="B35" s="31"/>
      <c r="C35" s="31"/>
      <c r="D35" s="31"/>
      <c r="E35" s="31"/>
      <c r="F35" s="31"/>
      <c r="G35" s="31"/>
      <c r="H35" s="31"/>
      <c r="I35" s="31"/>
      <c r="J35" s="52"/>
      <c r="K35" s="52"/>
      <c r="L35" s="52"/>
      <c r="M35" s="52"/>
    </row>
    <row r="36" spans="1:13" ht="18" customHeight="1">
      <c r="A36" s="31"/>
      <c r="B36" s="53" t="s">
        <v>243</v>
      </c>
      <c r="C36" s="31"/>
      <c r="D36" s="31"/>
      <c r="E36" s="31"/>
      <c r="F36" s="31"/>
      <c r="G36" s="31"/>
      <c r="H36" s="31"/>
      <c r="I36" s="31"/>
      <c r="J36" s="52"/>
      <c r="K36" s="52"/>
      <c r="L36" s="52"/>
      <c r="M36" s="52"/>
    </row>
    <row r="37" spans="1:13" ht="18" customHeight="1">
      <c r="A37" s="31"/>
      <c r="B37" s="31"/>
      <c r="C37" s="31"/>
      <c r="D37" s="31"/>
      <c r="E37" s="31"/>
      <c r="F37" s="31"/>
      <c r="G37" s="31"/>
      <c r="H37" s="31"/>
      <c r="I37" s="31"/>
      <c r="J37" s="52"/>
      <c r="K37" s="52"/>
      <c r="L37" s="52"/>
      <c r="M37" s="52"/>
    </row>
    <row r="38" spans="1:13" ht="18" customHeight="1">
      <c r="A38" s="21"/>
      <c r="C38" s="21"/>
      <c r="D38" s="21"/>
      <c r="E38" s="21"/>
      <c r="F38" s="21"/>
      <c r="G38" s="21"/>
      <c r="H38" s="21"/>
      <c r="I38" s="21"/>
    </row>
    <row r="39" spans="1:13" ht="18" customHeight="1">
      <c r="A39" s="21"/>
      <c r="C39" s="21"/>
      <c r="D39" s="21"/>
      <c r="E39" s="21"/>
      <c r="F39" s="21"/>
      <c r="G39" s="21"/>
      <c r="H39" s="21"/>
      <c r="I39" s="21"/>
    </row>
    <row r="40" spans="1:13" ht="18" customHeight="1"/>
    <row r="41" spans="1:13" ht="18" customHeight="1"/>
  </sheetData>
  <mergeCells count="15">
    <mergeCell ref="A2:I2"/>
    <mergeCell ref="J2:K2"/>
    <mergeCell ref="B4:C4"/>
    <mergeCell ref="D4:E4"/>
    <mergeCell ref="B5:C5"/>
    <mergeCell ref="B25:H25"/>
    <mergeCell ref="B26:I26"/>
    <mergeCell ref="B27:I27"/>
    <mergeCell ref="G28:I28"/>
    <mergeCell ref="A19:I19"/>
    <mergeCell ref="B20:H20"/>
    <mergeCell ref="B21:H21"/>
    <mergeCell ref="B22:H22"/>
    <mergeCell ref="B23:H23"/>
    <mergeCell ref="B24:H24"/>
  </mergeCells>
  <pageMargins left="0.7" right="0.7" top="0.75" bottom="0.75" header="0.3" footer="0.3"/>
  <pageSetup paperSize="9" scale="58" orientation="landscape" verticalDpi="0"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6075D5-E527-4FDB-BFDC-16431292395D}">
  <sheetPr>
    <tabColor theme="6" tint="0.79998168889431442"/>
  </sheetPr>
  <dimension ref="A1:K36"/>
  <sheetViews>
    <sheetView showGridLines="0" zoomScaleNormal="100" zoomScaleSheetLayoutView="85" workbookViewId="0">
      <selection activeCell="J41" sqref="J41"/>
    </sheetView>
  </sheetViews>
  <sheetFormatPr baseColWidth="10" defaultColWidth="8.83203125" defaultRowHeight="13"/>
  <cols>
    <col min="1" max="1" width="9.83203125" customWidth="1"/>
    <col min="2" max="2" width="22.33203125" customWidth="1"/>
    <col min="3" max="3" width="16.83203125" customWidth="1"/>
    <col min="4" max="4" width="11.33203125" customWidth="1"/>
    <col min="5" max="5" width="10.1640625" customWidth="1"/>
    <col min="6" max="6" width="14.5" customWidth="1"/>
    <col min="7" max="7" width="26.6640625" customWidth="1"/>
    <col min="8" max="8" width="21.83203125" customWidth="1"/>
    <col min="9" max="9" width="9.6640625" customWidth="1"/>
    <col min="10" max="11" width="8.83203125" customWidth="1"/>
  </cols>
  <sheetData>
    <row r="1" spans="1:11">
      <c r="A1" s="52"/>
      <c r="B1" s="52"/>
      <c r="C1" s="52"/>
      <c r="D1" s="52"/>
      <c r="E1" s="52"/>
      <c r="F1" s="52"/>
      <c r="G1" s="52"/>
      <c r="H1" s="52"/>
      <c r="I1" s="52"/>
      <c r="J1" s="52"/>
      <c r="K1" s="52"/>
    </row>
    <row r="2" spans="1:11" ht="30" customHeight="1">
      <c r="A2" s="140" t="s">
        <v>363</v>
      </c>
      <c r="B2" s="122"/>
      <c r="C2" s="122"/>
      <c r="D2" s="122"/>
      <c r="E2" s="122"/>
      <c r="F2" s="122"/>
      <c r="G2" s="122"/>
      <c r="H2" s="122"/>
      <c r="I2" s="122"/>
      <c r="J2" s="123"/>
      <c r="K2" s="123"/>
    </row>
    <row r="3" spans="1:11">
      <c r="A3" s="52"/>
      <c r="B3" s="52"/>
      <c r="C3" s="52"/>
      <c r="D3" s="52"/>
      <c r="E3" s="52"/>
      <c r="F3" s="52"/>
      <c r="G3" s="52"/>
      <c r="H3" s="52"/>
      <c r="I3" s="52"/>
      <c r="J3" s="52"/>
      <c r="K3" s="52"/>
    </row>
    <row r="4" spans="1:11" ht="18" customHeight="1">
      <c r="A4" s="31"/>
      <c r="B4" s="124" t="s">
        <v>225</v>
      </c>
      <c r="C4" s="124"/>
      <c r="D4" s="125" t="s">
        <v>226</v>
      </c>
      <c r="E4" s="125"/>
      <c r="F4" s="41" t="s">
        <v>1</v>
      </c>
      <c r="G4" s="42" t="s">
        <v>2</v>
      </c>
      <c r="H4" s="42" t="s">
        <v>227</v>
      </c>
      <c r="I4" s="31"/>
      <c r="J4" s="52"/>
      <c r="K4" s="52"/>
    </row>
    <row r="5" spans="1:11" ht="18" customHeight="1">
      <c r="A5" s="31"/>
      <c r="B5" s="141" t="s">
        <v>115</v>
      </c>
      <c r="C5" s="141"/>
      <c r="D5" s="77">
        <v>1</v>
      </c>
      <c r="E5" s="77"/>
      <c r="F5" s="43" t="str">
        <f>VLOOKUP(B5,'&gt;&gt; INGREDIËNTENPRIJS'!$B$3:$D$246,2,0)</f>
        <v>st</v>
      </c>
      <c r="G5" s="44">
        <f>VLOOKUP(B5,'&gt;&gt; INGREDIËNTENPRIJS'!$B$3:$D$246,3,0)</f>
        <v>0.65</v>
      </c>
      <c r="H5" s="44">
        <f t="shared" ref="H5:H11" si="0">G5*D5</f>
        <v>0.65</v>
      </c>
      <c r="I5" s="31"/>
      <c r="J5" s="52"/>
      <c r="K5" s="52"/>
    </row>
    <row r="6" spans="1:11" ht="18" customHeight="1">
      <c r="A6" s="31"/>
      <c r="B6" s="78" t="s">
        <v>44</v>
      </c>
      <c r="C6" s="78"/>
      <c r="D6" s="43">
        <v>0.05</v>
      </c>
      <c r="E6" s="43"/>
      <c r="F6" s="43" t="str">
        <f>VLOOKUP(B6,'&gt;&gt; INGREDIËNTENPRIJS'!$B$3:$D$246,2,0)</f>
        <v>lt</v>
      </c>
      <c r="G6" s="44">
        <f>VLOOKUP(B6,'&gt;&gt; INGREDIËNTENPRIJS'!$B$3:$D$246,3,0)</f>
        <v>3.7</v>
      </c>
      <c r="H6" s="44">
        <f t="shared" si="0"/>
        <v>0.18500000000000003</v>
      </c>
      <c r="I6" s="31"/>
      <c r="J6" s="52"/>
      <c r="K6" s="52"/>
    </row>
    <row r="7" spans="1:11" ht="18" customHeight="1">
      <c r="A7" s="31"/>
      <c r="B7" s="79" t="s">
        <v>169</v>
      </c>
      <c r="C7" s="78"/>
      <c r="D7" s="43">
        <v>0.05</v>
      </c>
      <c r="E7" s="43"/>
      <c r="F7" s="43" t="str">
        <f>VLOOKUP(B7,'&gt;&gt; INGREDIËNTENPRIJS'!$B$3:$D$246,2,0)</f>
        <v>kg</v>
      </c>
      <c r="G7" s="44">
        <f>VLOOKUP(B7,'&gt;&gt; INGREDIËNTENPRIJS'!$B$3:$D$246,3,0)</f>
        <v>15.9</v>
      </c>
      <c r="H7" s="44">
        <f t="shared" si="0"/>
        <v>0.79500000000000004</v>
      </c>
      <c r="I7" s="31"/>
      <c r="J7" s="52"/>
      <c r="K7" s="52"/>
    </row>
    <row r="8" spans="1:11" ht="18" customHeight="1">
      <c r="A8" s="31"/>
      <c r="B8" s="78" t="s">
        <v>364</v>
      </c>
      <c r="C8" s="78"/>
      <c r="D8" s="43">
        <v>0.05</v>
      </c>
      <c r="E8" s="43"/>
      <c r="F8" s="43" t="str">
        <f>VLOOKUP(B8,'&gt;&gt; INGREDIËNTENPRIJS'!$B$3:$D$246,2,0)</f>
        <v>kg</v>
      </c>
      <c r="G8" s="44">
        <f>VLOOKUP(B8,'&gt;&gt; INGREDIËNTENPRIJS'!$B$3:$D$246,3,0)</f>
        <v>15.56</v>
      </c>
      <c r="H8" s="44">
        <f t="shared" si="0"/>
        <v>0.77800000000000002</v>
      </c>
      <c r="I8" s="31"/>
      <c r="J8" s="52"/>
      <c r="K8" s="52"/>
    </row>
    <row r="9" spans="1:11" ht="18" customHeight="1">
      <c r="A9" s="31"/>
      <c r="B9" s="78" t="s">
        <v>195</v>
      </c>
      <c r="C9" s="78"/>
      <c r="D9" s="43">
        <v>0.02</v>
      </c>
      <c r="E9" s="43"/>
      <c r="F9" s="43" t="str">
        <f>VLOOKUP(B9,'&gt;&gt; INGREDIËNTENPRIJS'!$B$3:$D$246,2,0)</f>
        <v>kg</v>
      </c>
      <c r="G9" s="44">
        <f>VLOOKUP(B9,'&gt;&gt; INGREDIËNTENPRIJS'!$B$3:$D$246,3,0)</f>
        <v>17.27</v>
      </c>
      <c r="H9" s="44">
        <f t="shared" si="0"/>
        <v>0.34539999999999998</v>
      </c>
      <c r="I9" s="31"/>
      <c r="J9" s="52"/>
      <c r="K9" s="52"/>
    </row>
    <row r="10" spans="1:11" ht="18" customHeight="1">
      <c r="A10" s="31"/>
      <c r="B10" s="78" t="s">
        <v>42</v>
      </c>
      <c r="C10" s="78"/>
      <c r="D10" s="43">
        <v>0.1</v>
      </c>
      <c r="E10" s="43"/>
      <c r="F10" s="43" t="str">
        <f>VLOOKUP(B10,'&gt;&gt; INGREDIËNTENPRIJS'!$B$3:$D$246,2,0)</f>
        <v>bussel</v>
      </c>
      <c r="G10" s="44">
        <f>VLOOKUP(B10,'&gt;&gt; INGREDIËNTENPRIJS'!$B$3:$D$246,3,0)</f>
        <v>1</v>
      </c>
      <c r="H10" s="44">
        <f t="shared" si="0"/>
        <v>0.1</v>
      </c>
      <c r="I10" s="31"/>
      <c r="J10" s="52"/>
      <c r="K10" s="52"/>
    </row>
    <row r="11" spans="1:11" ht="18" customHeight="1">
      <c r="A11" s="31"/>
      <c r="B11" s="78" t="s">
        <v>148</v>
      </c>
      <c r="C11" s="78"/>
      <c r="D11" s="43">
        <v>5.0000000000000001E-3</v>
      </c>
      <c r="E11" s="43"/>
      <c r="F11" s="43" t="str">
        <f>VLOOKUP(B11,'&gt;&gt; INGREDIËNTENPRIJS'!$B$3:$D$246,2,0)</f>
        <v>kg</v>
      </c>
      <c r="G11" s="44">
        <f>VLOOKUP(B11,'&gt;&gt; INGREDIËNTENPRIJS'!$B$3:$D$246,3,0)</f>
        <v>68.77</v>
      </c>
      <c r="H11" s="44">
        <f t="shared" si="0"/>
        <v>0.34384999999999999</v>
      </c>
      <c r="I11" s="31"/>
      <c r="J11" s="52"/>
      <c r="K11" s="52"/>
    </row>
    <row r="12" spans="1:11" ht="18" hidden="1" customHeight="1">
      <c r="A12" s="31"/>
      <c r="B12" s="78"/>
      <c r="C12" s="78"/>
      <c r="D12" s="52"/>
      <c r="E12" s="43"/>
      <c r="F12" s="43" t="e">
        <f>VLOOKUP(B12,'&gt;&gt; INGREDIËNTENPRIJS'!$B$3:$D$246,2,0)</f>
        <v>#N/A</v>
      </c>
      <c r="G12" s="44" t="e">
        <f>VLOOKUP(B12,'&gt;&gt; INGREDIËNTENPRIJS'!$B$3:$D$246,3,0)</f>
        <v>#N/A</v>
      </c>
      <c r="H12" s="44" t="e">
        <f>G12*#REF!</f>
        <v>#N/A</v>
      </c>
      <c r="I12" s="31"/>
      <c r="J12" s="52"/>
      <c r="K12" s="52"/>
    </row>
    <row r="13" spans="1:11" ht="32" customHeight="1">
      <c r="A13" s="31"/>
      <c r="B13" s="31"/>
      <c r="C13" s="31"/>
      <c r="D13" s="31"/>
      <c r="E13" s="31"/>
      <c r="F13" s="31"/>
      <c r="G13" s="31"/>
      <c r="H13" s="31"/>
      <c r="I13" s="31"/>
      <c r="J13" s="52"/>
      <c r="K13" s="52"/>
    </row>
    <row r="14" spans="1:11" ht="32" customHeight="1">
      <c r="A14" s="126" t="s">
        <v>336</v>
      </c>
      <c r="B14" s="127"/>
      <c r="C14" s="127"/>
      <c r="D14" s="127"/>
      <c r="E14" s="127"/>
      <c r="F14" s="127"/>
      <c r="G14" s="127"/>
      <c r="H14" s="127"/>
      <c r="I14" s="127"/>
      <c r="J14" s="52"/>
      <c r="K14" s="52"/>
    </row>
    <row r="15" spans="1:11" ht="20.25" customHeight="1">
      <c r="A15" s="45" t="s">
        <v>230</v>
      </c>
      <c r="B15" s="150" t="s">
        <v>365</v>
      </c>
      <c r="C15" s="150"/>
      <c r="D15" s="150"/>
      <c r="E15" s="150"/>
      <c r="F15" s="150"/>
      <c r="G15" s="150"/>
      <c r="H15" s="76"/>
      <c r="I15" s="76"/>
      <c r="J15" s="52"/>
      <c r="K15" s="52"/>
    </row>
    <row r="16" spans="1:11" ht="20.25" customHeight="1">
      <c r="A16" s="45" t="s">
        <v>231</v>
      </c>
      <c r="B16" s="150" t="s">
        <v>366</v>
      </c>
      <c r="C16" s="150"/>
      <c r="D16" s="150"/>
      <c r="E16" s="150"/>
      <c r="F16" s="150"/>
      <c r="G16" s="150"/>
      <c r="H16" s="76"/>
      <c r="I16" s="76"/>
      <c r="J16" s="52"/>
      <c r="K16" s="52"/>
    </row>
    <row r="17" spans="1:11" ht="20.25" customHeight="1">
      <c r="A17" s="45" t="s">
        <v>232</v>
      </c>
      <c r="B17" s="150" t="s">
        <v>367</v>
      </c>
      <c r="C17" s="150"/>
      <c r="D17" s="150"/>
      <c r="E17" s="150"/>
      <c r="F17" s="150"/>
      <c r="G17" s="150"/>
      <c r="H17" s="76"/>
      <c r="I17" s="76"/>
      <c r="J17" s="52"/>
      <c r="K17" s="52"/>
    </row>
    <row r="18" spans="1:11" ht="20.25" customHeight="1">
      <c r="A18" s="45" t="s">
        <v>233</v>
      </c>
      <c r="B18" s="150" t="s">
        <v>368</v>
      </c>
      <c r="C18" s="150"/>
      <c r="D18" s="150"/>
      <c r="E18" s="150"/>
      <c r="F18" s="150"/>
      <c r="G18" s="150"/>
      <c r="H18" s="76"/>
      <c r="I18" s="76"/>
      <c r="J18" s="52"/>
      <c r="K18" s="52"/>
    </row>
    <row r="19" spans="1:11" ht="20.25" customHeight="1">
      <c r="A19" s="45" t="s">
        <v>234</v>
      </c>
      <c r="B19" s="150" t="s">
        <v>369</v>
      </c>
      <c r="C19" s="150"/>
      <c r="D19" s="150"/>
      <c r="E19" s="150"/>
      <c r="F19" s="150"/>
      <c r="G19" s="150"/>
      <c r="H19" s="76"/>
      <c r="I19" s="76"/>
      <c r="J19" s="52"/>
      <c r="K19" s="52"/>
    </row>
    <row r="20" spans="1:11" ht="20.25" customHeight="1">
      <c r="A20" s="45" t="s">
        <v>253</v>
      </c>
      <c r="B20" s="150" t="s">
        <v>370</v>
      </c>
      <c r="C20" s="150"/>
      <c r="D20" s="150"/>
      <c r="E20" s="150"/>
      <c r="F20" s="150"/>
      <c r="G20" s="150"/>
      <c r="H20" s="76"/>
      <c r="I20" s="76"/>
      <c r="J20" s="52"/>
      <c r="K20" s="52"/>
    </row>
    <row r="21" spans="1:11" ht="20" customHeight="1">
      <c r="A21" s="72"/>
      <c r="B21" s="150"/>
      <c r="C21" s="127"/>
      <c r="D21" s="127"/>
      <c r="E21" s="127"/>
      <c r="F21" s="127"/>
      <c r="G21" s="127"/>
      <c r="H21" s="127"/>
      <c r="I21" s="127"/>
      <c r="J21" s="52"/>
      <c r="K21" s="52"/>
    </row>
    <row r="22" spans="1:11" ht="27" customHeight="1">
      <c r="A22" s="57"/>
      <c r="B22" s="128"/>
      <c r="C22" s="128"/>
      <c r="D22" s="128"/>
      <c r="E22" s="128"/>
      <c r="F22" s="128"/>
      <c r="G22" s="128"/>
      <c r="H22" s="128"/>
      <c r="I22" s="128"/>
      <c r="J22" s="52"/>
      <c r="K22" s="52"/>
    </row>
    <row r="23" spans="1:11" ht="18" customHeight="1">
      <c r="A23" s="31"/>
      <c r="B23" s="58" t="s">
        <v>235</v>
      </c>
      <c r="C23" s="59"/>
      <c r="D23" s="59"/>
      <c r="E23" s="59"/>
      <c r="F23" s="31"/>
      <c r="G23" s="129" t="s">
        <v>236</v>
      </c>
      <c r="H23" s="129"/>
      <c r="I23" s="129"/>
      <c r="J23" s="52"/>
      <c r="K23" s="52"/>
    </row>
    <row r="24" spans="1:11" ht="18" customHeight="1">
      <c r="A24" s="31"/>
      <c r="B24" s="31" t="s">
        <v>237</v>
      </c>
      <c r="C24" s="31"/>
      <c r="D24" s="31"/>
      <c r="E24" s="47">
        <v>8</v>
      </c>
      <c r="F24" s="31"/>
      <c r="G24" s="48" t="s">
        <v>237</v>
      </c>
      <c r="H24" s="48"/>
      <c r="I24" s="47">
        <f>E24</f>
        <v>8</v>
      </c>
      <c r="J24" s="52"/>
      <c r="K24" s="52"/>
    </row>
    <row r="25" spans="1:11" ht="18" customHeight="1">
      <c r="A25" s="31"/>
      <c r="B25" s="31" t="s">
        <v>227</v>
      </c>
      <c r="C25" s="31"/>
      <c r="D25" s="31"/>
      <c r="E25" s="49">
        <f>SUM(H5:H11)</f>
        <v>3.1972500000000004</v>
      </c>
      <c r="F25" s="31"/>
      <c r="G25" s="48" t="s">
        <v>227</v>
      </c>
      <c r="H25" s="48"/>
      <c r="I25" s="49">
        <f>SUM(H5:H11)</f>
        <v>3.1972500000000004</v>
      </c>
      <c r="J25" s="74"/>
      <c r="K25" s="52"/>
    </row>
    <row r="26" spans="1:11" ht="18" customHeight="1">
      <c r="A26" s="34"/>
      <c r="B26" s="34" t="s">
        <v>238</v>
      </c>
      <c r="C26" s="34"/>
      <c r="D26" s="34"/>
      <c r="E26" s="50">
        <f>E25/(E24-E27)</f>
        <v>0.42363562500000002</v>
      </c>
      <c r="F26" s="31"/>
      <c r="G26" s="51" t="s">
        <v>238</v>
      </c>
      <c r="H26" s="51"/>
      <c r="I26" s="50">
        <f>+I25/(I24-I27)</f>
        <v>0.44761500000000004</v>
      </c>
      <c r="J26" s="52"/>
      <c r="K26" s="52"/>
    </row>
    <row r="27" spans="1:11" ht="18" customHeight="1">
      <c r="A27" s="31"/>
      <c r="B27" s="31" t="s">
        <v>239</v>
      </c>
      <c r="C27" s="31"/>
      <c r="D27" s="31"/>
      <c r="E27" s="47">
        <f>E24/106*6</f>
        <v>0.45283018867924529</v>
      </c>
      <c r="F27" s="31"/>
      <c r="G27" s="48" t="s">
        <v>239</v>
      </c>
      <c r="H27" s="48"/>
      <c r="I27" s="47">
        <f>I24/112*12</f>
        <v>0.8571428571428571</v>
      </c>
      <c r="J27" s="52"/>
      <c r="K27" s="52"/>
    </row>
    <row r="28" spans="1:11" s="11" customFormat="1" ht="18" customHeight="1">
      <c r="A28" s="31"/>
      <c r="B28" s="31" t="s">
        <v>240</v>
      </c>
      <c r="C28" s="31"/>
      <c r="D28" s="31"/>
      <c r="E28" s="49">
        <f>E24-E25-E27</f>
        <v>4.3499198113207544</v>
      </c>
      <c r="F28" s="31"/>
      <c r="G28" s="48" t="s">
        <v>240</v>
      </c>
      <c r="H28" s="48"/>
      <c r="I28" s="49">
        <f>I24-I25-I27</f>
        <v>3.9456071428571424</v>
      </c>
      <c r="J28" s="64"/>
      <c r="K28" s="64"/>
    </row>
    <row r="29" spans="1:11" ht="18" customHeight="1">
      <c r="A29" s="31"/>
      <c r="B29" s="80" t="s">
        <v>241</v>
      </c>
      <c r="C29" s="31"/>
      <c r="D29" s="31"/>
      <c r="E29" s="32">
        <v>6</v>
      </c>
      <c r="F29" s="31"/>
      <c r="G29" s="81" t="s">
        <v>242</v>
      </c>
      <c r="H29" s="52"/>
      <c r="I29" s="32">
        <v>12</v>
      </c>
      <c r="J29" s="52"/>
      <c r="K29" s="52"/>
    </row>
    <row r="30" spans="1:11" ht="18" customHeight="1">
      <c r="A30" s="31"/>
      <c r="B30" s="31"/>
      <c r="C30" s="31"/>
      <c r="D30" s="31"/>
      <c r="E30" s="31"/>
      <c r="F30" s="31"/>
      <c r="G30" s="31"/>
      <c r="H30" s="31"/>
      <c r="I30" s="31"/>
      <c r="J30" s="52"/>
      <c r="K30" s="52"/>
    </row>
    <row r="31" spans="1:11" ht="18" customHeight="1">
      <c r="A31" s="31"/>
      <c r="B31" s="53" t="s">
        <v>243</v>
      </c>
      <c r="C31" s="31"/>
      <c r="D31" s="31"/>
      <c r="E31" s="31"/>
      <c r="F31" s="31"/>
      <c r="G31" s="31"/>
      <c r="H31" s="31"/>
      <c r="I31" s="31"/>
      <c r="J31" s="52"/>
      <c r="K31" s="52"/>
    </row>
    <row r="32" spans="1:11" ht="18" customHeight="1">
      <c r="A32" s="21"/>
      <c r="B32" s="21"/>
      <c r="C32" s="21"/>
      <c r="D32" s="21"/>
      <c r="E32" s="21"/>
      <c r="F32" s="21"/>
      <c r="G32" s="21"/>
      <c r="H32" s="21"/>
      <c r="I32" s="21"/>
    </row>
    <row r="33" spans="1:9" ht="18" customHeight="1">
      <c r="A33" s="21"/>
      <c r="C33" s="21"/>
      <c r="D33" s="21"/>
      <c r="E33" s="21"/>
      <c r="F33" s="21"/>
      <c r="G33" s="21"/>
      <c r="H33" s="21"/>
      <c r="I33" s="21"/>
    </row>
    <row r="34" spans="1:9" ht="18" customHeight="1">
      <c r="A34" s="21"/>
      <c r="C34" s="21"/>
      <c r="D34" s="21"/>
      <c r="E34" s="21"/>
      <c r="F34" s="21"/>
      <c r="G34" s="21"/>
      <c r="H34" s="21"/>
      <c r="I34" s="21"/>
    </row>
    <row r="35" spans="1:9" ht="18" customHeight="1"/>
    <row r="36" spans="1:9" ht="18" customHeight="1"/>
  </sheetData>
  <mergeCells count="15">
    <mergeCell ref="A2:I2"/>
    <mergeCell ref="J2:K2"/>
    <mergeCell ref="B4:C4"/>
    <mergeCell ref="D4:E4"/>
    <mergeCell ref="A14:I14"/>
    <mergeCell ref="B5:C5"/>
    <mergeCell ref="B21:I21"/>
    <mergeCell ref="B22:I22"/>
    <mergeCell ref="G23:I23"/>
    <mergeCell ref="B15:G15"/>
    <mergeCell ref="B16:G16"/>
    <mergeCell ref="B17:G17"/>
    <mergeCell ref="B18:G18"/>
    <mergeCell ref="B19:G19"/>
    <mergeCell ref="B20:G20"/>
  </mergeCells>
  <pageMargins left="0.7" right="0.7" top="0.75" bottom="0.75" header="0.3" footer="0.3"/>
  <pageSetup paperSize="9" scale="58" orientation="landscape" verticalDpi="0"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9C0C42-D6C3-4255-B047-3530385B5BF5}">
  <sheetPr>
    <tabColor theme="6" tint="0.79998168889431442"/>
  </sheetPr>
  <dimension ref="A1:M39"/>
  <sheetViews>
    <sheetView showGridLines="0" zoomScaleNormal="100" workbookViewId="0">
      <selection activeCell="I39" sqref="I39"/>
    </sheetView>
  </sheetViews>
  <sheetFormatPr baseColWidth="10" defaultColWidth="8.83203125" defaultRowHeight="13"/>
  <cols>
    <col min="1" max="1" width="9.83203125" customWidth="1"/>
    <col min="2" max="2" width="22.33203125" customWidth="1"/>
    <col min="3" max="3" width="16.83203125" customWidth="1"/>
    <col min="4" max="4" width="11.33203125" customWidth="1"/>
    <col min="5" max="5" width="10.1640625" customWidth="1"/>
    <col min="6" max="6" width="14.5" customWidth="1"/>
    <col min="7" max="7" width="26.6640625" customWidth="1"/>
    <col min="8" max="8" width="21.83203125" customWidth="1"/>
    <col min="9" max="9" width="9.6640625" customWidth="1"/>
    <col min="10" max="11" width="8.83203125" customWidth="1"/>
  </cols>
  <sheetData>
    <row r="1" spans="1:13">
      <c r="A1" s="52"/>
      <c r="B1" s="52"/>
      <c r="C1" s="52"/>
      <c r="D1" s="52"/>
      <c r="E1" s="52"/>
      <c r="F1" s="52"/>
      <c r="G1" s="52"/>
      <c r="H1" s="52"/>
      <c r="I1" s="52"/>
      <c r="J1" s="52"/>
      <c r="K1" s="52"/>
      <c r="L1" s="52"/>
      <c r="M1" s="52"/>
    </row>
    <row r="2" spans="1:13" ht="30" customHeight="1">
      <c r="A2" s="121" t="s">
        <v>371</v>
      </c>
      <c r="B2" s="122"/>
      <c r="C2" s="122"/>
      <c r="D2" s="122"/>
      <c r="E2" s="122"/>
      <c r="F2" s="122"/>
      <c r="G2" s="122"/>
      <c r="H2" s="122"/>
      <c r="I2" s="122"/>
      <c r="J2" s="123"/>
      <c r="K2" s="123"/>
      <c r="L2" s="52"/>
      <c r="M2" s="52"/>
    </row>
    <row r="3" spans="1:13">
      <c r="A3" s="52"/>
      <c r="B3" s="52"/>
      <c r="C3" s="52"/>
      <c r="D3" s="52"/>
      <c r="E3" s="52"/>
      <c r="F3" s="52"/>
      <c r="G3" s="52"/>
      <c r="H3" s="52"/>
      <c r="I3" s="52"/>
      <c r="J3" s="52"/>
      <c r="K3" s="52"/>
      <c r="L3" s="52"/>
      <c r="M3" s="52"/>
    </row>
    <row r="4" spans="1:13" ht="18" customHeight="1">
      <c r="A4" s="31"/>
      <c r="B4" s="124" t="s">
        <v>225</v>
      </c>
      <c r="C4" s="124"/>
      <c r="D4" s="125" t="s">
        <v>226</v>
      </c>
      <c r="E4" s="125"/>
      <c r="F4" s="41" t="s">
        <v>1</v>
      </c>
      <c r="G4" s="42" t="s">
        <v>2</v>
      </c>
      <c r="H4" s="42" t="s">
        <v>227</v>
      </c>
      <c r="I4" s="31"/>
      <c r="J4" s="52"/>
      <c r="K4" s="52"/>
      <c r="L4" s="52"/>
      <c r="M4" s="52"/>
    </row>
    <row r="5" spans="1:13" ht="18" customHeight="1">
      <c r="A5" s="31"/>
      <c r="B5" s="141" t="s">
        <v>100</v>
      </c>
      <c r="C5" s="141"/>
      <c r="D5" s="77">
        <v>0.1</v>
      </c>
      <c r="E5" s="77"/>
      <c r="F5" s="43" t="str">
        <f>VLOOKUP(B5,'&gt;&gt; INGREDIËNTENPRIJS'!$B$3:$D$246,2,0)</f>
        <v>st</v>
      </c>
      <c r="G5" s="44">
        <f>VLOOKUP(B5,'&gt;&gt; INGREDIËNTENPRIJS'!$B$3:$D$246,3,0)</f>
        <v>4.2300000000000004</v>
      </c>
      <c r="H5" s="44">
        <f t="shared" ref="H5:H14" si="0">G5*D5</f>
        <v>0.42300000000000004</v>
      </c>
      <c r="I5" s="31"/>
      <c r="J5" s="52"/>
      <c r="K5" s="52"/>
      <c r="L5" s="52"/>
      <c r="M5" s="52"/>
    </row>
    <row r="6" spans="1:13" ht="18" customHeight="1">
      <c r="A6" s="31"/>
      <c r="B6" s="78" t="s">
        <v>44</v>
      </c>
      <c r="C6" s="78"/>
      <c r="D6" s="43">
        <v>0.05</v>
      </c>
      <c r="E6" s="43"/>
      <c r="F6" s="43" t="str">
        <f>VLOOKUP(B6,'&gt;&gt; INGREDIËNTENPRIJS'!$B$3:$D$246,2,0)</f>
        <v>lt</v>
      </c>
      <c r="G6" s="44">
        <f>VLOOKUP(B6,'&gt;&gt; INGREDIËNTENPRIJS'!$B$3:$D$246,3,0)</f>
        <v>3.7</v>
      </c>
      <c r="H6" s="44">
        <f t="shared" si="0"/>
        <v>0.18500000000000003</v>
      </c>
      <c r="I6" s="31"/>
      <c r="J6" s="52"/>
      <c r="K6" s="52"/>
      <c r="L6" s="52"/>
      <c r="M6" s="52"/>
    </row>
    <row r="7" spans="1:13" ht="18" customHeight="1">
      <c r="A7" s="31"/>
      <c r="B7" s="79" t="s">
        <v>41</v>
      </c>
      <c r="C7" s="78"/>
      <c r="D7" s="43">
        <v>0.2</v>
      </c>
      <c r="E7" s="43"/>
      <c r="F7" s="43" t="str">
        <f>VLOOKUP(B7,'&gt;&gt; INGREDIËNTENPRIJS'!$B$3:$D$246,2,0)</f>
        <v>stuk</v>
      </c>
      <c r="G7" s="44">
        <f>VLOOKUP(B7,'&gt;&gt; INGREDIËNTENPRIJS'!$B$3:$D$246,3,0)</f>
        <v>1.1000000000000001</v>
      </c>
      <c r="H7" s="44">
        <f t="shared" si="0"/>
        <v>0.22000000000000003</v>
      </c>
      <c r="I7" s="31"/>
      <c r="J7" s="52"/>
      <c r="K7" s="52"/>
      <c r="L7" s="52"/>
      <c r="M7" s="52"/>
    </row>
    <row r="8" spans="1:13" ht="18" customHeight="1">
      <c r="A8" s="31"/>
      <c r="B8" s="78" t="s">
        <v>37</v>
      </c>
      <c r="C8" s="78"/>
      <c r="D8" s="43">
        <v>0.02</v>
      </c>
      <c r="E8" s="43"/>
      <c r="F8" s="43" t="str">
        <f>VLOOKUP(B8,'&gt;&gt; INGREDIËNTENPRIJS'!$B$3:$D$246,2,0)</f>
        <v>kg</v>
      </c>
      <c r="G8" s="44">
        <f>VLOOKUP(B8,'&gt;&gt; INGREDIËNTENPRIJS'!$B$3:$D$246,3,0)</f>
        <v>6.28</v>
      </c>
      <c r="H8" s="44">
        <f t="shared" si="0"/>
        <v>0.12560000000000002</v>
      </c>
      <c r="I8" s="31"/>
      <c r="J8" s="52"/>
      <c r="K8" s="52"/>
      <c r="L8" s="52"/>
      <c r="M8" s="52"/>
    </row>
    <row r="9" spans="1:13" ht="18" customHeight="1">
      <c r="A9" s="31"/>
      <c r="B9" s="78" t="s">
        <v>6</v>
      </c>
      <c r="C9" s="78"/>
      <c r="D9" s="43">
        <v>0.03</v>
      </c>
      <c r="E9" s="43"/>
      <c r="F9" s="43" t="str">
        <f>VLOOKUP(B9,'&gt;&gt; INGREDIËNTENPRIJS'!$B$3:$D$246,2,0)</f>
        <v>kg</v>
      </c>
      <c r="G9" s="44">
        <f>VLOOKUP(B9,'&gt;&gt; INGREDIËNTENPRIJS'!$B$3:$D$246,3,0)</f>
        <v>3</v>
      </c>
      <c r="H9" s="44">
        <f t="shared" si="0"/>
        <v>0.09</v>
      </c>
      <c r="I9" s="31"/>
      <c r="J9" s="52"/>
      <c r="K9" s="52"/>
      <c r="L9" s="52"/>
      <c r="M9" s="52"/>
    </row>
    <row r="10" spans="1:13" ht="18" customHeight="1">
      <c r="A10" s="31"/>
      <c r="B10" s="78" t="s">
        <v>200</v>
      </c>
      <c r="C10" s="78"/>
      <c r="D10" s="43">
        <v>0.1</v>
      </c>
      <c r="E10" s="43"/>
      <c r="F10" s="43" t="str">
        <f>VLOOKUP(B10,'&gt;&gt; INGREDIËNTENPRIJS'!$B$3:$D$246,2,0)</f>
        <v>kg</v>
      </c>
      <c r="G10" s="44">
        <f>VLOOKUP(B10,'&gt;&gt; INGREDIËNTENPRIJS'!$B$3:$D$246,3,0)</f>
        <v>18.690000000000001</v>
      </c>
      <c r="H10" s="44">
        <f t="shared" si="0"/>
        <v>1.8690000000000002</v>
      </c>
      <c r="I10" s="31"/>
      <c r="J10" s="52"/>
      <c r="K10" s="52"/>
      <c r="L10" s="52"/>
      <c r="M10" s="52"/>
    </row>
    <row r="11" spans="1:13" ht="18" customHeight="1">
      <c r="A11" s="31"/>
      <c r="B11" s="78" t="s">
        <v>60</v>
      </c>
      <c r="C11" s="78"/>
      <c r="D11" s="43">
        <v>1.4999999999999999E-2</v>
      </c>
      <c r="E11" s="43"/>
      <c r="F11" s="43" t="str">
        <f>VLOOKUP(B11,'&gt;&gt; INGREDIËNTENPRIJS'!$B$3:$D$246,2,0)</f>
        <v>kg</v>
      </c>
      <c r="G11" s="44">
        <f>VLOOKUP(B11,'&gt;&gt; INGREDIËNTENPRIJS'!$B$3:$D$246,3,0)</f>
        <v>14.1</v>
      </c>
      <c r="H11" s="44">
        <f t="shared" si="0"/>
        <v>0.21149999999999999</v>
      </c>
      <c r="I11" s="31"/>
      <c r="J11" s="52"/>
      <c r="K11" s="52"/>
      <c r="L11" s="52"/>
      <c r="M11" s="52"/>
    </row>
    <row r="12" spans="1:13" ht="18" customHeight="1">
      <c r="A12" s="31"/>
      <c r="B12" s="78" t="s">
        <v>56</v>
      </c>
      <c r="C12" s="78"/>
      <c r="D12" s="43">
        <v>1.4999999999999999E-2</v>
      </c>
      <c r="E12" s="43"/>
      <c r="F12" s="43" t="str">
        <f>VLOOKUP(B12,'&gt;&gt; INGREDIËNTENPRIJS'!$B$3:$D$246,2,0)</f>
        <v>kg</v>
      </c>
      <c r="G12" s="44">
        <f>VLOOKUP(B12,'&gt;&gt; INGREDIËNTENPRIJS'!$B$3:$D$246,3,0)</f>
        <v>2.23</v>
      </c>
      <c r="H12" s="44">
        <f t="shared" si="0"/>
        <v>3.3450000000000001E-2</v>
      </c>
      <c r="I12" s="31"/>
      <c r="J12" s="52"/>
      <c r="K12" s="52"/>
      <c r="L12" s="52"/>
      <c r="M12" s="52"/>
    </row>
    <row r="13" spans="1:13" ht="18" customHeight="1">
      <c r="A13" s="31"/>
      <c r="B13" s="78" t="s">
        <v>47</v>
      </c>
      <c r="C13" s="78"/>
      <c r="D13" s="43">
        <v>0.05</v>
      </c>
      <c r="E13" s="43"/>
      <c r="F13" s="43" t="str">
        <f>VLOOKUP(B13,'&gt;&gt; INGREDIËNTENPRIJS'!$B$3:$D$246,2,0)</f>
        <v>lt</v>
      </c>
      <c r="G13" s="44">
        <f>VLOOKUP(B13,'&gt;&gt; INGREDIËNTENPRIJS'!$B$3:$D$246,3,0)</f>
        <v>16.760000000000002</v>
      </c>
      <c r="H13" s="44">
        <f t="shared" si="0"/>
        <v>0.83800000000000008</v>
      </c>
      <c r="I13" s="31"/>
      <c r="J13" s="52"/>
      <c r="K13" s="52"/>
      <c r="L13" s="52"/>
      <c r="M13" s="52"/>
    </row>
    <row r="14" spans="1:13" ht="18" customHeight="1">
      <c r="A14" s="31"/>
      <c r="B14" s="78" t="s">
        <v>171</v>
      </c>
      <c r="C14" s="78"/>
      <c r="D14" s="43">
        <v>0.05</v>
      </c>
      <c r="E14" s="43"/>
      <c r="F14" s="43" t="str">
        <f>VLOOKUP(B14,'&gt;&gt; INGREDIËNTENPRIJS'!$B$3:$D$246,2,0)</f>
        <v>lt</v>
      </c>
      <c r="G14" s="44">
        <f>VLOOKUP(B14,'&gt;&gt; INGREDIËNTENPRIJS'!$B$3:$D$246,3,0)</f>
        <v>1.45</v>
      </c>
      <c r="H14" s="44">
        <f t="shared" si="0"/>
        <v>7.2499999999999995E-2</v>
      </c>
      <c r="I14" s="31"/>
      <c r="J14" s="52"/>
      <c r="K14" s="52"/>
      <c r="L14" s="52"/>
      <c r="M14" s="52"/>
    </row>
    <row r="15" spans="1:13" ht="18" hidden="1" customHeight="1">
      <c r="A15" s="31"/>
      <c r="B15" s="78" t="s">
        <v>171</v>
      </c>
      <c r="C15" s="78"/>
      <c r="D15" s="52"/>
      <c r="E15" s="43"/>
      <c r="F15" s="43" t="str">
        <f>VLOOKUP(B15,'&gt;&gt; INGREDIËNTENPRIJS'!$B$3:$D$246,2,0)</f>
        <v>lt</v>
      </c>
      <c r="G15" s="44">
        <f>VLOOKUP(B15,'&gt;&gt; INGREDIËNTENPRIJS'!$B$3:$D$246,3,0)</f>
        <v>1.45</v>
      </c>
      <c r="H15" s="44" t="e">
        <f>G15*#REF!</f>
        <v>#REF!</v>
      </c>
      <c r="I15" s="31"/>
      <c r="J15" s="52"/>
      <c r="K15" s="52"/>
      <c r="L15" s="52"/>
      <c r="M15" s="52"/>
    </row>
    <row r="16" spans="1:13" ht="32" customHeight="1">
      <c r="A16" s="31"/>
      <c r="B16" s="31"/>
      <c r="C16" s="31"/>
      <c r="D16" s="31"/>
      <c r="E16" s="31"/>
      <c r="F16" s="31"/>
      <c r="G16" s="31"/>
      <c r="H16" s="31"/>
      <c r="I16" s="31"/>
      <c r="J16" s="52"/>
      <c r="K16" s="52"/>
      <c r="L16" s="52"/>
      <c r="M16" s="52"/>
    </row>
    <row r="17" spans="1:13" ht="32" customHeight="1">
      <c r="A17" s="126" t="s">
        <v>229</v>
      </c>
      <c r="B17" s="127"/>
      <c r="C17" s="127"/>
      <c r="D17" s="127"/>
      <c r="E17" s="127"/>
      <c r="F17" s="127"/>
      <c r="G17" s="127"/>
      <c r="H17" s="127"/>
      <c r="I17" s="127"/>
      <c r="J17" s="52"/>
      <c r="K17" s="52"/>
      <c r="L17" s="52"/>
      <c r="M17" s="52"/>
    </row>
    <row r="18" spans="1:13" ht="20" customHeight="1">
      <c r="A18" s="84" t="s">
        <v>230</v>
      </c>
      <c r="B18" s="120" t="s">
        <v>372</v>
      </c>
      <c r="C18" s="120"/>
      <c r="D18" s="120"/>
      <c r="E18" s="120"/>
      <c r="F18" s="120"/>
      <c r="G18" s="120"/>
      <c r="H18" s="76"/>
      <c r="I18" s="76"/>
      <c r="J18" s="52"/>
      <c r="K18" s="52"/>
      <c r="L18" s="52"/>
      <c r="M18" s="52"/>
    </row>
    <row r="19" spans="1:13" ht="20" customHeight="1">
      <c r="A19" s="84" t="s">
        <v>231</v>
      </c>
      <c r="B19" s="120" t="s">
        <v>373</v>
      </c>
      <c r="C19" s="120"/>
      <c r="D19" s="120"/>
      <c r="E19" s="120"/>
      <c r="F19" s="120"/>
      <c r="G19" s="120"/>
      <c r="H19" s="76"/>
      <c r="I19" s="76"/>
      <c r="J19" s="52"/>
      <c r="K19" s="52"/>
      <c r="L19" s="52"/>
      <c r="M19" s="52"/>
    </row>
    <row r="20" spans="1:13" ht="20" customHeight="1">
      <c r="A20" s="84" t="s">
        <v>232</v>
      </c>
      <c r="B20" s="120" t="s">
        <v>374</v>
      </c>
      <c r="C20" s="120"/>
      <c r="D20" s="120"/>
      <c r="E20" s="120"/>
      <c r="F20" s="120"/>
      <c r="G20" s="120"/>
      <c r="H20" s="76"/>
      <c r="I20" s="76"/>
      <c r="J20" s="52"/>
      <c r="K20" s="52"/>
      <c r="L20" s="52"/>
      <c r="M20" s="52"/>
    </row>
    <row r="21" spans="1:13" ht="20" customHeight="1">
      <c r="A21" s="84" t="s">
        <v>233</v>
      </c>
      <c r="B21" s="120" t="s">
        <v>375</v>
      </c>
      <c r="C21" s="120"/>
      <c r="D21" s="120"/>
      <c r="E21" s="120"/>
      <c r="F21" s="120"/>
      <c r="G21" s="120"/>
      <c r="H21" s="76"/>
      <c r="I21" s="76"/>
      <c r="J21" s="52"/>
      <c r="K21" s="52"/>
      <c r="L21" s="52"/>
      <c r="M21" s="52"/>
    </row>
    <row r="22" spans="1:13" ht="20" customHeight="1">
      <c r="A22" s="84" t="s">
        <v>234</v>
      </c>
      <c r="B22" s="120" t="s">
        <v>376</v>
      </c>
      <c r="C22" s="120"/>
      <c r="D22" s="120"/>
      <c r="E22" s="120"/>
      <c r="F22" s="120"/>
      <c r="G22" s="120"/>
      <c r="H22" s="76"/>
      <c r="I22" s="76"/>
      <c r="J22" s="52"/>
      <c r="K22" s="52"/>
      <c r="L22" s="52"/>
      <c r="M22" s="52"/>
    </row>
    <row r="23" spans="1:13" s="25" customFormat="1" ht="20" customHeight="1">
      <c r="A23" s="84" t="s">
        <v>253</v>
      </c>
      <c r="B23" s="120" t="s">
        <v>377</v>
      </c>
      <c r="C23" s="120"/>
      <c r="D23" s="120"/>
      <c r="E23" s="120"/>
      <c r="F23" s="120"/>
      <c r="G23" s="120"/>
      <c r="H23" s="86"/>
      <c r="I23" s="86"/>
      <c r="J23" s="85"/>
      <c r="K23" s="85"/>
      <c r="L23" s="85"/>
      <c r="M23" s="85"/>
    </row>
    <row r="24" spans="1:13" s="25" customFormat="1" ht="20" customHeight="1">
      <c r="A24" s="84"/>
      <c r="B24" s="86"/>
      <c r="C24" s="86"/>
      <c r="D24" s="86"/>
      <c r="E24" s="86"/>
      <c r="F24" s="86"/>
      <c r="G24" s="86"/>
      <c r="H24" s="86"/>
      <c r="I24" s="86"/>
      <c r="J24" s="85"/>
      <c r="K24" s="85"/>
      <c r="L24" s="85"/>
      <c r="M24" s="85"/>
    </row>
    <row r="25" spans="1:13" ht="27" customHeight="1">
      <c r="A25" s="57"/>
      <c r="B25" s="128"/>
      <c r="C25" s="128"/>
      <c r="D25" s="128"/>
      <c r="E25" s="128"/>
      <c r="F25" s="128"/>
      <c r="G25" s="128"/>
      <c r="H25" s="128"/>
      <c r="I25" s="128"/>
      <c r="J25" s="52"/>
      <c r="K25" s="52"/>
      <c r="L25" s="52"/>
      <c r="M25" s="52"/>
    </row>
    <row r="26" spans="1:13" ht="18" customHeight="1">
      <c r="A26" s="31"/>
      <c r="B26" s="58" t="s">
        <v>235</v>
      </c>
      <c r="C26" s="59"/>
      <c r="D26" s="59"/>
      <c r="E26" s="59"/>
      <c r="F26" s="31"/>
      <c r="G26" s="129" t="s">
        <v>236</v>
      </c>
      <c r="H26" s="129"/>
      <c r="I26" s="129"/>
      <c r="J26" s="52"/>
      <c r="K26" s="52"/>
      <c r="L26" s="52"/>
      <c r="M26" s="52"/>
    </row>
    <row r="27" spans="1:13" ht="18" customHeight="1">
      <c r="A27" s="31"/>
      <c r="B27" s="31" t="s">
        <v>237</v>
      </c>
      <c r="C27" s="31"/>
      <c r="D27" s="31"/>
      <c r="E27" s="47">
        <v>10</v>
      </c>
      <c r="F27" s="31"/>
      <c r="G27" s="48" t="s">
        <v>237</v>
      </c>
      <c r="H27" s="48"/>
      <c r="I27" s="47">
        <f>E27</f>
        <v>10</v>
      </c>
      <c r="J27" s="52"/>
      <c r="K27" s="52"/>
      <c r="L27" s="52"/>
      <c r="M27" s="52"/>
    </row>
    <row r="28" spans="1:13" ht="18" customHeight="1">
      <c r="A28" s="31"/>
      <c r="B28" s="31" t="s">
        <v>227</v>
      </c>
      <c r="C28" s="31"/>
      <c r="D28" s="31"/>
      <c r="E28" s="49">
        <f>SUM(H5:H14)</f>
        <v>4.0680500000000004</v>
      </c>
      <c r="F28" s="31"/>
      <c r="G28" s="48" t="s">
        <v>227</v>
      </c>
      <c r="H28" s="48"/>
      <c r="I28" s="49">
        <f>SUM(H5:H14)</f>
        <v>4.0680500000000004</v>
      </c>
      <c r="J28" s="74"/>
      <c r="K28" s="52"/>
      <c r="L28" s="52"/>
      <c r="M28" s="52"/>
    </row>
    <row r="29" spans="1:13" ht="18" customHeight="1">
      <c r="A29" s="34"/>
      <c r="B29" s="34" t="s">
        <v>238</v>
      </c>
      <c r="C29" s="34"/>
      <c r="D29" s="34"/>
      <c r="E29" s="50">
        <f>E28/(E27-E30)</f>
        <v>0.43121330000000002</v>
      </c>
      <c r="F29" s="31"/>
      <c r="G29" s="51" t="s">
        <v>238</v>
      </c>
      <c r="H29" s="51"/>
      <c r="I29" s="50">
        <f>+I28/(I27-I30)</f>
        <v>0.45562160000000002</v>
      </c>
      <c r="J29" s="52"/>
      <c r="K29" s="52"/>
      <c r="L29" s="52"/>
      <c r="M29" s="52"/>
    </row>
    <row r="30" spans="1:13" ht="18" customHeight="1">
      <c r="A30" s="31"/>
      <c r="B30" s="31" t="s">
        <v>239</v>
      </c>
      <c r="C30" s="31"/>
      <c r="D30" s="31"/>
      <c r="E30" s="47">
        <f>E27/106*6</f>
        <v>0.5660377358490567</v>
      </c>
      <c r="F30" s="31"/>
      <c r="G30" s="48" t="s">
        <v>239</v>
      </c>
      <c r="H30" s="48"/>
      <c r="I30" s="47">
        <f>I27/112*12</f>
        <v>1.0714285714285714</v>
      </c>
      <c r="J30" s="52"/>
      <c r="K30" s="52"/>
      <c r="L30" s="52"/>
      <c r="M30" s="52"/>
    </row>
    <row r="31" spans="1:13" s="11" customFormat="1" ht="18" customHeight="1">
      <c r="A31" s="31"/>
      <c r="B31" s="31" t="s">
        <v>240</v>
      </c>
      <c r="C31" s="31"/>
      <c r="D31" s="31"/>
      <c r="E31" s="49">
        <f>E27-E28-E30</f>
        <v>5.3659122641509427</v>
      </c>
      <c r="F31" s="31"/>
      <c r="G31" s="48" t="s">
        <v>240</v>
      </c>
      <c r="H31" s="48"/>
      <c r="I31" s="49">
        <f>I27-I28-I30</f>
        <v>4.8605214285714284</v>
      </c>
      <c r="J31" s="64"/>
      <c r="K31" s="64"/>
      <c r="L31" s="64"/>
      <c r="M31" s="64"/>
    </row>
    <row r="32" spans="1:13" ht="18" customHeight="1">
      <c r="A32" s="31"/>
      <c r="B32" s="31" t="s">
        <v>241</v>
      </c>
      <c r="C32" s="31"/>
      <c r="D32" s="31"/>
      <c r="E32" s="32">
        <v>6</v>
      </c>
      <c r="F32" s="31"/>
      <c r="G32" s="48" t="s">
        <v>242</v>
      </c>
      <c r="H32" s="52"/>
      <c r="I32" s="32">
        <v>12</v>
      </c>
      <c r="J32" s="52"/>
      <c r="K32" s="52"/>
      <c r="L32" s="52"/>
      <c r="M32" s="52"/>
    </row>
    <row r="33" spans="1:13" ht="18" customHeight="1">
      <c r="A33" s="31"/>
      <c r="B33" s="31"/>
      <c r="C33" s="31"/>
      <c r="D33" s="31"/>
      <c r="E33" s="31"/>
      <c r="F33" s="31"/>
      <c r="G33" s="31"/>
      <c r="H33" s="31"/>
      <c r="I33" s="31"/>
      <c r="J33" s="52"/>
      <c r="K33" s="52"/>
      <c r="L33" s="52"/>
      <c r="M33" s="52"/>
    </row>
    <row r="34" spans="1:13" ht="18" customHeight="1">
      <c r="A34" s="31"/>
      <c r="B34" s="53" t="s">
        <v>243</v>
      </c>
      <c r="C34" s="31"/>
      <c r="D34" s="31"/>
      <c r="E34" s="31"/>
      <c r="F34" s="31"/>
      <c r="G34" s="31"/>
      <c r="H34" s="31"/>
      <c r="I34" s="31"/>
      <c r="J34" s="52"/>
      <c r="K34" s="52"/>
      <c r="L34" s="52"/>
      <c r="M34" s="52"/>
    </row>
    <row r="35" spans="1:13" ht="18" customHeight="1">
      <c r="A35" s="31"/>
      <c r="B35" s="31"/>
      <c r="C35" s="31"/>
      <c r="D35" s="31"/>
      <c r="E35" s="31"/>
      <c r="F35" s="31"/>
      <c r="G35" s="31"/>
      <c r="H35" s="31"/>
      <c r="I35" s="31"/>
      <c r="J35" s="52"/>
      <c r="K35" s="52"/>
      <c r="L35" s="52"/>
      <c r="M35" s="52"/>
    </row>
    <row r="36" spans="1:13" ht="18" customHeight="1">
      <c r="A36" s="31"/>
      <c r="B36" s="52"/>
      <c r="C36" s="31"/>
      <c r="D36" s="31"/>
      <c r="E36" s="31"/>
      <c r="F36" s="31"/>
      <c r="G36" s="31"/>
      <c r="H36" s="31"/>
      <c r="I36" s="31"/>
      <c r="J36" s="52"/>
      <c r="K36" s="52"/>
      <c r="L36" s="52"/>
      <c r="M36" s="52"/>
    </row>
    <row r="37" spans="1:13" ht="18" customHeight="1">
      <c r="A37" s="31"/>
      <c r="B37" s="52"/>
      <c r="C37" s="31"/>
      <c r="D37" s="31"/>
      <c r="E37" s="31"/>
      <c r="F37" s="31"/>
      <c r="G37" s="31"/>
      <c r="H37" s="31"/>
      <c r="I37" s="31"/>
      <c r="J37" s="52"/>
      <c r="K37" s="52"/>
      <c r="L37" s="52"/>
      <c r="M37" s="52"/>
    </row>
    <row r="38" spans="1:13" ht="18" customHeight="1"/>
    <row r="39" spans="1:13" ht="18" customHeight="1"/>
  </sheetData>
  <mergeCells count="14">
    <mergeCell ref="A2:I2"/>
    <mergeCell ref="J2:K2"/>
    <mergeCell ref="B4:C4"/>
    <mergeCell ref="D4:E4"/>
    <mergeCell ref="A17:I17"/>
    <mergeCell ref="G26:I26"/>
    <mergeCell ref="B5:C5"/>
    <mergeCell ref="B23:G23"/>
    <mergeCell ref="B19:G19"/>
    <mergeCell ref="B20:G20"/>
    <mergeCell ref="B21:G21"/>
    <mergeCell ref="B22:G22"/>
    <mergeCell ref="B25:I25"/>
    <mergeCell ref="B18:G18"/>
  </mergeCells>
  <phoneticPr fontId="33" type="noConversion"/>
  <pageMargins left="0.7" right="0.7" top="0.75" bottom="0.75" header="0.3" footer="0.3"/>
  <pageSetup paperSize="9" scale="58" orientation="landscape" verticalDpi="0"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66A94B-55D7-45F9-87A0-3BE9F676403B}">
  <sheetPr>
    <tabColor theme="6" tint="0.79998168889431442"/>
  </sheetPr>
  <dimension ref="A1:L33"/>
  <sheetViews>
    <sheetView showGridLines="0" zoomScaleNormal="100" workbookViewId="0">
      <selection activeCell="I34" sqref="I34"/>
    </sheetView>
  </sheetViews>
  <sheetFormatPr baseColWidth="10" defaultColWidth="8.83203125" defaultRowHeight="13"/>
  <cols>
    <col min="1" max="1" width="9.83203125" customWidth="1"/>
    <col min="2" max="2" width="22.33203125" customWidth="1"/>
    <col min="3" max="3" width="16.83203125" customWidth="1"/>
    <col min="4" max="4" width="11.33203125" customWidth="1"/>
    <col min="5" max="5" width="10.1640625" customWidth="1"/>
    <col min="6" max="6" width="14.5" customWidth="1"/>
    <col min="7" max="7" width="26.6640625" customWidth="1"/>
    <col min="8" max="8" width="21.83203125" customWidth="1"/>
    <col min="9" max="9" width="9.6640625" customWidth="1"/>
    <col min="10" max="11" width="8.83203125" customWidth="1"/>
  </cols>
  <sheetData>
    <row r="1" spans="1:12">
      <c r="A1" s="52"/>
      <c r="B1" s="52"/>
      <c r="C1" s="52"/>
      <c r="D1" s="52"/>
      <c r="E1" s="52"/>
      <c r="F1" s="52"/>
      <c r="G1" s="52"/>
      <c r="H1" s="52"/>
      <c r="I1" s="52"/>
      <c r="J1" s="52"/>
      <c r="K1" s="52"/>
      <c r="L1" s="52"/>
    </row>
    <row r="2" spans="1:12" ht="30" customHeight="1">
      <c r="A2" s="121" t="s">
        <v>378</v>
      </c>
      <c r="B2" s="122"/>
      <c r="C2" s="122"/>
      <c r="D2" s="122"/>
      <c r="E2" s="122"/>
      <c r="F2" s="122"/>
      <c r="G2" s="122"/>
      <c r="H2" s="122"/>
      <c r="I2" s="122"/>
      <c r="J2" s="123"/>
      <c r="K2" s="123"/>
      <c r="L2" s="52"/>
    </row>
    <row r="3" spans="1:12">
      <c r="A3" s="52"/>
      <c r="B3" s="52"/>
      <c r="C3" s="52"/>
      <c r="D3" s="52"/>
      <c r="E3" s="52"/>
      <c r="F3" s="52"/>
      <c r="G3" s="52"/>
      <c r="H3" s="52"/>
      <c r="I3" s="52"/>
      <c r="J3" s="52"/>
      <c r="K3" s="52"/>
      <c r="L3" s="52"/>
    </row>
    <row r="4" spans="1:12" ht="18" customHeight="1">
      <c r="A4" s="31"/>
      <c r="B4" s="124" t="s">
        <v>225</v>
      </c>
      <c r="C4" s="124"/>
      <c r="D4" s="125" t="s">
        <v>226</v>
      </c>
      <c r="E4" s="125"/>
      <c r="F4" s="41" t="s">
        <v>1</v>
      </c>
      <c r="G4" s="42" t="s">
        <v>2</v>
      </c>
      <c r="H4" s="42" t="s">
        <v>227</v>
      </c>
      <c r="I4" s="31"/>
      <c r="J4" s="52"/>
      <c r="K4" s="52"/>
      <c r="L4" s="52"/>
    </row>
    <row r="5" spans="1:12" ht="18" customHeight="1">
      <c r="A5" s="31"/>
      <c r="B5" s="78" t="s">
        <v>116</v>
      </c>
      <c r="C5" s="83"/>
      <c r="D5" s="43">
        <v>1</v>
      </c>
      <c r="E5" s="77"/>
      <c r="F5" s="43" t="s">
        <v>9</v>
      </c>
      <c r="G5" s="44">
        <f>VLOOKUP(B5,'&gt;&gt; INGREDIËNTENPRIJS'!$B$3:$D$246,3,0)</f>
        <v>0.78</v>
      </c>
      <c r="H5" s="44">
        <f t="shared" ref="H5:H11" si="0">G5*D5</f>
        <v>0.78</v>
      </c>
      <c r="I5" s="31"/>
      <c r="J5" s="52"/>
      <c r="K5" s="52"/>
      <c r="L5" s="52"/>
    </row>
    <row r="6" spans="1:12" ht="18" customHeight="1">
      <c r="A6" s="31"/>
      <c r="B6" s="78" t="s">
        <v>22</v>
      </c>
      <c r="C6" s="78"/>
      <c r="D6" s="43">
        <v>0.08</v>
      </c>
      <c r="E6" s="43"/>
      <c r="F6" s="43" t="s">
        <v>3</v>
      </c>
      <c r="G6" s="44">
        <f>VLOOKUP(B6,'&gt;&gt; INGREDIËNTENPRIJS'!$B$3:$D$246,3,0)</f>
        <v>25</v>
      </c>
      <c r="H6" s="44">
        <f t="shared" si="0"/>
        <v>2</v>
      </c>
      <c r="I6" s="31"/>
      <c r="J6" s="52"/>
      <c r="K6" s="52"/>
      <c r="L6" s="52"/>
    </row>
    <row r="7" spans="1:12" ht="18" customHeight="1">
      <c r="A7" s="31"/>
      <c r="B7" s="78" t="s">
        <v>379</v>
      </c>
      <c r="C7" s="78"/>
      <c r="D7" s="43">
        <v>0.04</v>
      </c>
      <c r="E7" s="43"/>
      <c r="F7" s="43" t="s">
        <v>3</v>
      </c>
      <c r="G7" s="44">
        <f>VLOOKUP(B7,'&gt;&gt; INGREDIËNTENPRIJS'!$B$3:$D$246,3,0)</f>
        <v>7.68</v>
      </c>
      <c r="H7" s="44">
        <f t="shared" si="0"/>
        <v>0.30719999999999997</v>
      </c>
      <c r="I7" s="31"/>
      <c r="J7" s="52"/>
      <c r="K7" s="52"/>
      <c r="L7" s="52"/>
    </row>
    <row r="8" spans="1:12" ht="18" customHeight="1">
      <c r="A8" s="31"/>
      <c r="B8" s="78" t="s">
        <v>158</v>
      </c>
      <c r="C8" s="78"/>
      <c r="D8" s="43">
        <v>0.01</v>
      </c>
      <c r="E8" s="43"/>
      <c r="F8" s="43" t="s">
        <v>3</v>
      </c>
      <c r="G8" s="44">
        <f>VLOOKUP(B8,'&gt;&gt; INGREDIËNTENPRIJS'!$B$3:$D$246,3,0)</f>
        <v>5.54</v>
      </c>
      <c r="H8" s="44">
        <f t="shared" si="0"/>
        <v>5.5400000000000005E-2</v>
      </c>
      <c r="I8" s="31"/>
      <c r="J8" s="52"/>
      <c r="K8" s="52"/>
      <c r="L8" s="52"/>
    </row>
    <row r="9" spans="1:12" ht="18" customHeight="1">
      <c r="A9" s="31"/>
      <c r="B9" s="78" t="s">
        <v>149</v>
      </c>
      <c r="C9" s="78"/>
      <c r="D9" s="43">
        <v>0.05</v>
      </c>
      <c r="E9" s="43"/>
      <c r="F9" s="43" t="s">
        <v>3</v>
      </c>
      <c r="G9" s="44">
        <f>VLOOKUP(B9,'&gt;&gt; INGREDIËNTENPRIJS'!$B$3:$D$246,3,0)</f>
        <v>4.5999999999999996</v>
      </c>
      <c r="H9" s="44">
        <f t="shared" si="0"/>
        <v>0.22999999999999998</v>
      </c>
      <c r="I9" s="31"/>
      <c r="J9" s="52"/>
      <c r="K9" s="52"/>
      <c r="L9" s="52"/>
    </row>
    <row r="10" spans="1:12" ht="18" customHeight="1">
      <c r="A10" s="31"/>
      <c r="B10" s="78" t="s">
        <v>186</v>
      </c>
      <c r="C10" s="78"/>
      <c r="D10" s="43">
        <v>1.4999999999999999E-2</v>
      </c>
      <c r="E10" s="43"/>
      <c r="F10" s="43" t="s">
        <v>3</v>
      </c>
      <c r="G10" s="44">
        <f>VLOOKUP(B10,'&gt;&gt; INGREDIËNTENPRIJS'!$B$3:$D$246,3,0)</f>
        <v>9.33</v>
      </c>
      <c r="H10" s="44">
        <f t="shared" si="0"/>
        <v>0.13994999999999999</v>
      </c>
      <c r="I10" s="31"/>
      <c r="J10" s="52"/>
      <c r="K10" s="52"/>
      <c r="L10" s="52"/>
    </row>
    <row r="11" spans="1:12" ht="18" customHeight="1">
      <c r="A11" s="31"/>
      <c r="B11" s="78" t="s">
        <v>380</v>
      </c>
      <c r="C11" s="78"/>
      <c r="D11" s="43">
        <v>5.0000000000000001E-3</v>
      </c>
      <c r="E11" s="43"/>
      <c r="F11" s="43" t="s">
        <v>3</v>
      </c>
      <c r="G11" s="44">
        <f>VLOOKUP(B11,'&gt;&gt; INGREDIËNTENPRIJS'!$B$3:$D$246,3,0)</f>
        <v>22.56</v>
      </c>
      <c r="H11" s="44">
        <f t="shared" si="0"/>
        <v>0.1128</v>
      </c>
      <c r="I11" s="31"/>
      <c r="J11" s="52"/>
      <c r="K11" s="52"/>
      <c r="L11" s="52"/>
    </row>
    <row r="12" spans="1:12" ht="18" hidden="1" customHeight="1">
      <c r="A12" s="31"/>
      <c r="B12" s="78" t="s">
        <v>171</v>
      </c>
      <c r="C12" s="78"/>
      <c r="D12" s="52"/>
      <c r="E12" s="43"/>
      <c r="F12" s="43" t="str">
        <f>VLOOKUP(B12,'&gt;&gt; INGREDIËNTENPRIJS'!$B$3:$D$246,2,0)</f>
        <v>lt</v>
      </c>
      <c r="G12" s="44">
        <f>VLOOKUP(B12,'&gt;&gt; INGREDIËNTENPRIJS'!$B$3:$D$246,3,0)</f>
        <v>1.45</v>
      </c>
      <c r="H12" s="44" t="e">
        <f>G12*#REF!</f>
        <v>#REF!</v>
      </c>
      <c r="I12" s="31"/>
      <c r="J12" s="52"/>
      <c r="K12" s="52"/>
      <c r="L12" s="52"/>
    </row>
    <row r="13" spans="1:12" ht="32" customHeight="1">
      <c r="A13" s="31"/>
      <c r="B13" s="31"/>
      <c r="C13" s="31"/>
      <c r="D13" s="31"/>
      <c r="E13" s="31"/>
      <c r="F13" s="31"/>
      <c r="G13" s="31"/>
      <c r="H13" s="31"/>
      <c r="I13" s="31"/>
      <c r="J13" s="52"/>
      <c r="K13" s="52"/>
      <c r="L13" s="52"/>
    </row>
    <row r="14" spans="1:12" ht="32" customHeight="1">
      <c r="A14" s="126" t="s">
        <v>336</v>
      </c>
      <c r="B14" s="127"/>
      <c r="C14" s="127"/>
      <c r="D14" s="127"/>
      <c r="E14" s="127"/>
      <c r="F14" s="127"/>
      <c r="G14" s="127"/>
      <c r="H14" s="127"/>
      <c r="I14" s="127"/>
      <c r="J14" s="52"/>
      <c r="K14" s="52"/>
      <c r="L14" s="52"/>
    </row>
    <row r="15" spans="1:12" ht="20" customHeight="1">
      <c r="A15" s="84" t="s">
        <v>230</v>
      </c>
      <c r="B15" s="120" t="s">
        <v>381</v>
      </c>
      <c r="C15" s="120"/>
      <c r="D15" s="120"/>
      <c r="E15" s="120"/>
      <c r="F15" s="120"/>
      <c r="G15" s="120"/>
      <c r="H15" s="120"/>
      <c r="I15" s="76"/>
      <c r="J15" s="52"/>
      <c r="K15" s="52"/>
      <c r="L15" s="52"/>
    </row>
    <row r="16" spans="1:12" ht="36" customHeight="1">
      <c r="A16" s="84" t="s">
        <v>231</v>
      </c>
      <c r="B16" s="120" t="s">
        <v>382</v>
      </c>
      <c r="C16" s="120"/>
      <c r="D16" s="120"/>
      <c r="E16" s="120"/>
      <c r="F16" s="120"/>
      <c r="G16" s="120"/>
      <c r="H16" s="76"/>
      <c r="I16" s="76"/>
      <c r="J16" s="52"/>
      <c r="K16" s="52"/>
      <c r="L16" s="52"/>
    </row>
    <row r="17" spans="1:12" ht="20" customHeight="1">
      <c r="A17" s="84" t="s">
        <v>232</v>
      </c>
      <c r="B17" s="120" t="s">
        <v>383</v>
      </c>
      <c r="C17" s="120"/>
      <c r="D17" s="120"/>
      <c r="E17" s="120"/>
      <c r="F17" s="120"/>
      <c r="G17" s="120"/>
      <c r="H17" s="76"/>
      <c r="I17" s="76"/>
      <c r="J17" s="52"/>
      <c r="K17" s="52"/>
      <c r="L17" s="52"/>
    </row>
    <row r="18" spans="1:12" s="25" customFormat="1" ht="20" customHeight="1">
      <c r="A18" s="84"/>
      <c r="B18" s="120"/>
      <c r="C18" s="120"/>
      <c r="D18" s="120"/>
      <c r="E18" s="120"/>
      <c r="F18" s="120"/>
      <c r="G18" s="120"/>
      <c r="H18" s="86"/>
      <c r="I18" s="86"/>
      <c r="J18" s="85"/>
      <c r="K18" s="85"/>
      <c r="L18" s="85"/>
    </row>
    <row r="19" spans="1:12" ht="27" customHeight="1">
      <c r="A19" s="57"/>
      <c r="B19" s="128"/>
      <c r="C19" s="128"/>
      <c r="D19" s="128"/>
      <c r="E19" s="128"/>
      <c r="F19" s="128"/>
      <c r="G19" s="128"/>
      <c r="H19" s="128"/>
      <c r="I19" s="128"/>
      <c r="J19" s="52"/>
      <c r="K19" s="52"/>
      <c r="L19" s="52"/>
    </row>
    <row r="20" spans="1:12" ht="18" customHeight="1">
      <c r="A20" s="31"/>
      <c r="B20" s="58" t="s">
        <v>235</v>
      </c>
      <c r="C20" s="59"/>
      <c r="D20" s="59"/>
      <c r="E20" s="59"/>
      <c r="F20" s="31"/>
      <c r="G20" s="129" t="s">
        <v>236</v>
      </c>
      <c r="H20" s="129"/>
      <c r="I20" s="129"/>
      <c r="J20" s="52"/>
      <c r="K20" s="52"/>
      <c r="L20" s="52"/>
    </row>
    <row r="21" spans="1:12" ht="18" customHeight="1">
      <c r="A21" s="31"/>
      <c r="B21" s="31" t="s">
        <v>237</v>
      </c>
      <c r="C21" s="31"/>
      <c r="D21" s="31"/>
      <c r="E21" s="47">
        <v>9</v>
      </c>
      <c r="F21" s="31"/>
      <c r="G21" s="48" t="s">
        <v>237</v>
      </c>
      <c r="H21" s="48"/>
      <c r="I21" s="47">
        <f>E21</f>
        <v>9</v>
      </c>
      <c r="J21" s="52"/>
      <c r="K21" s="52"/>
      <c r="L21" s="52"/>
    </row>
    <row r="22" spans="1:12" ht="18" customHeight="1">
      <c r="A22" s="31"/>
      <c r="B22" s="31" t="s">
        <v>227</v>
      </c>
      <c r="C22" s="31"/>
      <c r="D22" s="31"/>
      <c r="E22" s="49">
        <f>SUM(H5:H11)</f>
        <v>3.6253500000000001</v>
      </c>
      <c r="F22" s="31"/>
      <c r="G22" s="48" t="s">
        <v>227</v>
      </c>
      <c r="H22" s="48"/>
      <c r="I22" s="49">
        <f>SUM(H5:H11)</f>
        <v>3.6253500000000001</v>
      </c>
      <c r="J22" s="74"/>
      <c r="K22" s="52"/>
      <c r="L22" s="52"/>
    </row>
    <row r="23" spans="1:12" ht="18" customHeight="1">
      <c r="A23" s="34"/>
      <c r="B23" s="34" t="s">
        <v>238</v>
      </c>
      <c r="C23" s="34"/>
      <c r="D23" s="34"/>
      <c r="E23" s="50">
        <f>E22/(E21-E24)</f>
        <v>0.42698566666666665</v>
      </c>
      <c r="F23" s="31"/>
      <c r="G23" s="51" t="s">
        <v>238</v>
      </c>
      <c r="H23" s="51"/>
      <c r="I23" s="50">
        <f>+I22/(I21-I24)</f>
        <v>0.45115466666666676</v>
      </c>
      <c r="J23" s="52"/>
      <c r="K23" s="52"/>
      <c r="L23" s="52"/>
    </row>
    <row r="24" spans="1:12" ht="18" customHeight="1">
      <c r="A24" s="31"/>
      <c r="B24" s="31" t="s">
        <v>239</v>
      </c>
      <c r="C24" s="31"/>
      <c r="D24" s="31"/>
      <c r="E24" s="47">
        <f>E21/106*6</f>
        <v>0.50943396226415094</v>
      </c>
      <c r="F24" s="31"/>
      <c r="G24" s="48" t="s">
        <v>239</v>
      </c>
      <c r="H24" s="48"/>
      <c r="I24" s="47">
        <f>I21/112*12</f>
        <v>0.96428571428571441</v>
      </c>
      <c r="J24" s="52"/>
      <c r="K24" s="52"/>
      <c r="L24" s="52"/>
    </row>
    <row r="25" spans="1:12" s="11" customFormat="1" ht="18" customHeight="1">
      <c r="A25" s="31"/>
      <c r="B25" s="31" t="s">
        <v>240</v>
      </c>
      <c r="C25" s="31"/>
      <c r="D25" s="31"/>
      <c r="E25" s="49">
        <f>E21-E22-E24</f>
        <v>4.8652160377358493</v>
      </c>
      <c r="F25" s="31"/>
      <c r="G25" s="48" t="s">
        <v>240</v>
      </c>
      <c r="H25" s="48"/>
      <c r="I25" s="49">
        <f>I21-I22-I24</f>
        <v>4.4103642857142855</v>
      </c>
      <c r="J25" s="64"/>
      <c r="K25" s="64"/>
      <c r="L25" s="64"/>
    </row>
    <row r="26" spans="1:12" ht="18" customHeight="1">
      <c r="A26" s="31"/>
      <c r="B26" s="80" t="s">
        <v>241</v>
      </c>
      <c r="C26" s="31"/>
      <c r="D26" s="31"/>
      <c r="E26" s="32">
        <v>6</v>
      </c>
      <c r="F26" s="31"/>
      <c r="G26" s="81" t="s">
        <v>242</v>
      </c>
      <c r="H26" s="52"/>
      <c r="I26" s="32">
        <v>12</v>
      </c>
      <c r="J26" s="52"/>
      <c r="K26" s="52"/>
      <c r="L26" s="52"/>
    </row>
    <row r="27" spans="1:12" ht="18" customHeight="1">
      <c r="A27" s="31"/>
      <c r="B27" s="31"/>
      <c r="C27" s="31"/>
      <c r="D27" s="31"/>
      <c r="E27" s="31"/>
      <c r="F27" s="31"/>
      <c r="G27" s="31"/>
      <c r="H27" s="31"/>
      <c r="I27" s="31"/>
      <c r="J27" s="52"/>
      <c r="K27" s="52"/>
      <c r="L27" s="52"/>
    </row>
    <row r="28" spans="1:12" ht="18" customHeight="1">
      <c r="A28" s="31"/>
      <c r="B28" s="53" t="s">
        <v>243</v>
      </c>
      <c r="C28" s="31"/>
      <c r="D28" s="31"/>
      <c r="E28" s="31"/>
      <c r="F28" s="31"/>
      <c r="G28" s="31"/>
      <c r="H28" s="31"/>
      <c r="I28" s="31"/>
      <c r="J28" s="52"/>
      <c r="K28" s="52"/>
      <c r="L28" s="52"/>
    </row>
    <row r="29" spans="1:12" ht="18" customHeight="1">
      <c r="A29" s="21"/>
      <c r="B29" s="21"/>
      <c r="C29" s="21"/>
      <c r="D29" s="21"/>
      <c r="E29" s="21"/>
      <c r="F29" s="21"/>
      <c r="G29" s="21"/>
      <c r="H29" s="21"/>
      <c r="I29" s="21"/>
    </row>
    <row r="30" spans="1:12" ht="18" customHeight="1">
      <c r="A30" s="21"/>
      <c r="C30" s="21"/>
      <c r="D30" s="21"/>
      <c r="E30" s="21"/>
      <c r="F30" s="21"/>
      <c r="G30" s="21"/>
      <c r="H30" s="21"/>
      <c r="I30" s="21"/>
    </row>
    <row r="31" spans="1:12" ht="18" customHeight="1">
      <c r="A31" s="21"/>
      <c r="C31" s="21"/>
      <c r="D31" s="21"/>
      <c r="E31" s="21"/>
      <c r="F31" s="21"/>
      <c r="G31" s="21"/>
      <c r="H31" s="21"/>
      <c r="I31" s="21"/>
    </row>
    <row r="32" spans="1:12" ht="18" customHeight="1"/>
    <row r="33" ht="18" customHeight="1"/>
  </sheetData>
  <mergeCells count="11">
    <mergeCell ref="B19:I19"/>
    <mergeCell ref="G20:I20"/>
    <mergeCell ref="B15:H15"/>
    <mergeCell ref="B16:G16"/>
    <mergeCell ref="B17:G17"/>
    <mergeCell ref="B18:G18"/>
    <mergeCell ref="A2:I2"/>
    <mergeCell ref="J2:K2"/>
    <mergeCell ref="B4:C4"/>
    <mergeCell ref="D4:E4"/>
    <mergeCell ref="A14:I14"/>
  </mergeCells>
  <pageMargins left="0.7" right="0.7" top="0.75" bottom="0.75" header="0.3" footer="0.3"/>
  <pageSetup paperSize="9" scale="58" orientation="landscape" verticalDpi="0"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0D5F47-9F41-4BBE-A08B-A70BE0809CAE}">
  <sheetPr>
    <tabColor theme="4" tint="0.79998168889431442"/>
  </sheetPr>
  <dimension ref="A1:K38"/>
  <sheetViews>
    <sheetView showGridLines="0" zoomScaleNormal="100" workbookViewId="0">
      <selection activeCell="B5" sqref="B5"/>
    </sheetView>
  </sheetViews>
  <sheetFormatPr baseColWidth="10" defaultColWidth="8.83203125" defaultRowHeight="13"/>
  <cols>
    <col min="1" max="1" width="9.83203125" customWidth="1"/>
    <col min="2" max="2" width="22.33203125" customWidth="1"/>
    <col min="3" max="3" width="22.83203125" customWidth="1"/>
    <col min="4" max="4" width="11.33203125" customWidth="1"/>
    <col min="5" max="5" width="10.1640625" customWidth="1"/>
    <col min="6" max="6" width="14.5" customWidth="1"/>
    <col min="7" max="7" width="26.6640625" customWidth="1"/>
    <col min="8" max="8" width="21.83203125" customWidth="1"/>
    <col min="9" max="9" width="9.6640625" customWidth="1"/>
    <col min="10" max="11" width="8.83203125" customWidth="1"/>
  </cols>
  <sheetData>
    <row r="1" spans="1:11">
      <c r="A1" s="52"/>
      <c r="B1" s="52"/>
      <c r="C1" s="52"/>
      <c r="D1" s="52"/>
      <c r="E1" s="52"/>
      <c r="F1" s="52"/>
      <c r="G1" s="52"/>
      <c r="H1" s="52"/>
      <c r="I1" s="52"/>
      <c r="J1" s="52"/>
      <c r="K1" s="52"/>
    </row>
    <row r="2" spans="1:11" ht="30" customHeight="1">
      <c r="A2" s="140" t="s">
        <v>384</v>
      </c>
      <c r="B2" s="122"/>
      <c r="C2" s="122"/>
      <c r="D2" s="122"/>
      <c r="E2" s="122"/>
      <c r="F2" s="122"/>
      <c r="G2" s="122"/>
      <c r="H2" s="122"/>
      <c r="I2" s="122"/>
      <c r="J2" s="123"/>
      <c r="K2" s="123"/>
    </row>
    <row r="3" spans="1:11">
      <c r="A3" s="52"/>
      <c r="B3" s="52"/>
      <c r="C3" s="52"/>
      <c r="D3" s="52"/>
      <c r="E3" s="52"/>
      <c r="F3" s="52"/>
      <c r="G3" s="52"/>
      <c r="H3" s="52"/>
      <c r="I3" s="52"/>
      <c r="J3" s="52"/>
      <c r="K3" s="52"/>
    </row>
    <row r="4" spans="1:11" ht="18" customHeight="1">
      <c r="A4" s="31"/>
      <c r="B4" s="124" t="s">
        <v>225</v>
      </c>
      <c r="C4" s="124"/>
      <c r="D4" s="125" t="s">
        <v>226</v>
      </c>
      <c r="E4" s="125"/>
      <c r="F4" s="41" t="s">
        <v>1</v>
      </c>
      <c r="G4" s="42" t="s">
        <v>2</v>
      </c>
      <c r="H4" s="42" t="s">
        <v>227</v>
      </c>
      <c r="I4" s="31"/>
      <c r="J4" s="52"/>
      <c r="K4" s="52"/>
    </row>
    <row r="5" spans="1:11" ht="18" customHeight="1">
      <c r="A5" s="31"/>
      <c r="B5" s="117" t="s">
        <v>114</v>
      </c>
      <c r="C5" s="83"/>
      <c r="D5" s="43">
        <v>1</v>
      </c>
      <c r="E5" s="77"/>
      <c r="F5" s="43" t="s">
        <v>9</v>
      </c>
      <c r="G5" s="44">
        <f>VLOOKUP(B5,'&gt;&gt; INGREDIËNTENPRIJS'!$B$3:$D$246,3,0)</f>
        <v>0.56000000000000005</v>
      </c>
      <c r="H5" s="44">
        <f t="shared" ref="H5:H14" si="0">G5*D5</f>
        <v>0.56000000000000005</v>
      </c>
      <c r="I5" s="31"/>
      <c r="J5" s="52"/>
      <c r="K5" s="52"/>
    </row>
    <row r="6" spans="1:11" ht="18" customHeight="1">
      <c r="A6" s="31"/>
      <c r="B6" s="78" t="s">
        <v>202</v>
      </c>
      <c r="C6" s="78"/>
      <c r="D6" s="43">
        <v>0.08</v>
      </c>
      <c r="E6" s="43"/>
      <c r="F6" s="43" t="s">
        <v>3</v>
      </c>
      <c r="G6" s="44">
        <f>VLOOKUP(B6,'&gt;&gt; INGREDIËNTENPRIJS'!$B$3:$D$246,3,0)</f>
        <v>16.45</v>
      </c>
      <c r="H6" s="44">
        <f t="shared" si="0"/>
        <v>1.3160000000000001</v>
      </c>
      <c r="I6" s="31"/>
      <c r="J6" s="52"/>
      <c r="K6" s="52"/>
    </row>
    <row r="7" spans="1:11" ht="18" customHeight="1">
      <c r="A7" s="31"/>
      <c r="B7" s="78" t="s">
        <v>203</v>
      </c>
      <c r="C7" s="78"/>
      <c r="D7" s="43">
        <v>0.25</v>
      </c>
      <c r="E7" s="43"/>
      <c r="F7" s="43" t="s">
        <v>3</v>
      </c>
      <c r="G7" s="44">
        <f>VLOOKUP(B7,'&gt;&gt; INGREDIËNTENPRIJS'!$B$3:$D$246,3,0)</f>
        <v>6.45</v>
      </c>
      <c r="H7" s="44">
        <f t="shared" si="0"/>
        <v>1.6125</v>
      </c>
      <c r="I7" s="31"/>
      <c r="J7" s="52"/>
      <c r="K7" s="52"/>
    </row>
    <row r="8" spans="1:11" ht="18" customHeight="1">
      <c r="A8" s="31"/>
      <c r="B8" s="78" t="s">
        <v>60</v>
      </c>
      <c r="C8" s="78"/>
      <c r="D8" s="43">
        <v>1.4999999999999999E-2</v>
      </c>
      <c r="E8" s="43"/>
      <c r="F8" s="43" t="s">
        <v>3</v>
      </c>
      <c r="G8" s="44">
        <f>VLOOKUP(B8,'&gt;&gt; INGREDIËNTENPRIJS'!$B$3:$D$246,3,0)</f>
        <v>14.1</v>
      </c>
      <c r="H8" s="44">
        <f t="shared" si="0"/>
        <v>0.21149999999999999</v>
      </c>
      <c r="I8" s="31"/>
      <c r="J8" s="52"/>
      <c r="K8" s="52"/>
    </row>
    <row r="9" spans="1:11" ht="18" customHeight="1">
      <c r="A9" s="31"/>
      <c r="B9" s="78" t="s">
        <v>204</v>
      </c>
      <c r="C9" s="78"/>
      <c r="D9" s="43">
        <v>0.02</v>
      </c>
      <c r="E9" s="43"/>
      <c r="F9" s="43" t="s">
        <v>3</v>
      </c>
      <c r="G9" s="44">
        <f>VLOOKUP(B9,'&gt;&gt; INGREDIËNTENPRIJS'!$B$3:$D$246,3,0)</f>
        <v>35.975000000000001</v>
      </c>
      <c r="H9" s="44">
        <f t="shared" si="0"/>
        <v>0.71950000000000003</v>
      </c>
      <c r="I9" s="31"/>
      <c r="J9" s="52"/>
      <c r="K9" s="52"/>
    </row>
    <row r="10" spans="1:11" ht="18" customHeight="1">
      <c r="A10" s="31"/>
      <c r="B10" s="78" t="s">
        <v>66</v>
      </c>
      <c r="C10" s="78"/>
      <c r="D10" s="43">
        <v>0.02</v>
      </c>
      <c r="E10" s="43"/>
      <c r="F10" s="43" t="s">
        <v>3</v>
      </c>
      <c r="G10" s="44">
        <f>VLOOKUP(B10,'&gt;&gt; INGREDIËNTENPRIJS'!$B$3:$D$246,3,0)</f>
        <v>3.57</v>
      </c>
      <c r="H10" s="44">
        <f t="shared" si="0"/>
        <v>7.1400000000000005E-2</v>
      </c>
      <c r="I10" s="31"/>
      <c r="J10" s="52"/>
      <c r="K10" s="52"/>
    </row>
    <row r="11" spans="1:11" ht="18" customHeight="1">
      <c r="A11" s="31"/>
      <c r="B11" s="78" t="s">
        <v>205</v>
      </c>
      <c r="C11" s="78"/>
      <c r="D11" s="43">
        <v>0.01</v>
      </c>
      <c r="E11" s="43"/>
      <c r="F11" s="43" t="s">
        <v>3</v>
      </c>
      <c r="G11" s="44">
        <f>VLOOKUP(B11,'&gt;&gt; INGREDIËNTENPRIJS'!$B$3:$D$246,3,0)</f>
        <v>9.6300000000000008</v>
      </c>
      <c r="H11" s="44">
        <f t="shared" si="0"/>
        <v>9.6300000000000011E-2</v>
      </c>
      <c r="I11" s="31"/>
      <c r="J11" s="52"/>
      <c r="K11" s="52"/>
    </row>
    <row r="12" spans="1:11" ht="18" customHeight="1">
      <c r="A12" s="31"/>
      <c r="B12" s="78" t="s">
        <v>36</v>
      </c>
      <c r="C12" s="78"/>
      <c r="D12" s="43">
        <v>0.01</v>
      </c>
      <c r="E12" s="43"/>
      <c r="F12" s="43" t="s">
        <v>7</v>
      </c>
      <c r="G12" s="44">
        <f>VLOOKUP(B12,'&gt;&gt; INGREDIËNTENPRIJS'!$B$3:$D$246,3,0)</f>
        <v>14.48</v>
      </c>
      <c r="H12" s="44">
        <f t="shared" si="0"/>
        <v>0.14480000000000001</v>
      </c>
      <c r="I12" s="31"/>
      <c r="J12" s="52"/>
      <c r="K12" s="52"/>
    </row>
    <row r="13" spans="1:11" ht="18" customHeight="1">
      <c r="A13" s="31"/>
      <c r="B13" s="78" t="s">
        <v>206</v>
      </c>
      <c r="C13" s="78"/>
      <c r="D13" s="43">
        <v>0.05</v>
      </c>
      <c r="E13" s="43"/>
      <c r="F13" s="43" t="s">
        <v>7</v>
      </c>
      <c r="G13" s="44">
        <f>VLOOKUP(B13,'&gt;&gt; INGREDIËNTENPRIJS'!$B$3:$D$246,3,0)</f>
        <v>4.0599999999999996</v>
      </c>
      <c r="H13" s="44">
        <f t="shared" si="0"/>
        <v>0.20299999999999999</v>
      </c>
      <c r="I13" s="31"/>
      <c r="J13" s="52"/>
      <c r="K13" s="52"/>
    </row>
    <row r="14" spans="1:11" ht="18" customHeight="1">
      <c r="A14" s="31"/>
      <c r="B14" s="78" t="s">
        <v>207</v>
      </c>
      <c r="C14" s="78"/>
      <c r="D14" s="43">
        <v>2E-3</v>
      </c>
      <c r="E14" s="43"/>
      <c r="F14" s="43" t="s">
        <v>3</v>
      </c>
      <c r="G14" s="44">
        <f>VLOOKUP(B14,'&gt;&gt; INGREDIËNTENPRIJS'!$B$3:$D$246,3,0)</f>
        <v>59.8</v>
      </c>
      <c r="H14" s="44">
        <f t="shared" si="0"/>
        <v>0.1196</v>
      </c>
      <c r="I14" s="31"/>
      <c r="J14" s="52"/>
      <c r="K14" s="52"/>
    </row>
    <row r="15" spans="1:11" ht="18" hidden="1" customHeight="1">
      <c r="A15" s="31"/>
      <c r="B15" s="78" t="s">
        <v>171</v>
      </c>
      <c r="C15" s="78"/>
      <c r="D15" s="52"/>
      <c r="E15" s="43"/>
      <c r="F15" s="43" t="str">
        <f>VLOOKUP(B15,'&gt;&gt; INGREDIËNTENPRIJS'!$B$3:$D$246,2,0)</f>
        <v>lt</v>
      </c>
      <c r="G15" s="44">
        <f>VLOOKUP(B15,'&gt;&gt; INGREDIËNTENPRIJS'!$B$3:$D$246,3,0)</f>
        <v>1.45</v>
      </c>
      <c r="H15" s="44" t="e">
        <f>G15*#REF!</f>
        <v>#REF!</v>
      </c>
      <c r="I15" s="31"/>
      <c r="J15" s="52"/>
      <c r="K15" s="52"/>
    </row>
    <row r="16" spans="1:11" ht="32" customHeight="1">
      <c r="A16" s="31"/>
      <c r="B16" s="31"/>
      <c r="C16" s="31"/>
      <c r="D16" s="31"/>
      <c r="E16" s="31"/>
      <c r="F16" s="31"/>
      <c r="G16" s="31"/>
      <c r="H16" s="31"/>
      <c r="I16" s="31"/>
      <c r="J16" s="52"/>
      <c r="K16" s="52"/>
    </row>
    <row r="17" spans="1:11" ht="32" customHeight="1">
      <c r="A17" s="126" t="s">
        <v>229</v>
      </c>
      <c r="B17" s="127"/>
      <c r="C17" s="127"/>
      <c r="D17" s="127"/>
      <c r="E17" s="127"/>
      <c r="F17" s="127"/>
      <c r="G17" s="127"/>
      <c r="H17" s="127"/>
      <c r="I17" s="127"/>
      <c r="J17" s="52"/>
      <c r="K17" s="52"/>
    </row>
    <row r="18" spans="1:11" ht="20" customHeight="1">
      <c r="A18" s="84" t="s">
        <v>230</v>
      </c>
      <c r="B18" s="120" t="s">
        <v>385</v>
      </c>
      <c r="C18" s="120"/>
      <c r="D18" s="120"/>
      <c r="E18" s="120"/>
      <c r="F18" s="120"/>
      <c r="G18" s="120"/>
      <c r="H18" s="120"/>
      <c r="I18" s="76"/>
      <c r="J18" s="52"/>
      <c r="K18" s="52"/>
    </row>
    <row r="19" spans="1:11" ht="20" customHeight="1">
      <c r="A19" s="84" t="s">
        <v>231</v>
      </c>
      <c r="B19" s="120" t="s">
        <v>386</v>
      </c>
      <c r="C19" s="120"/>
      <c r="D19" s="120"/>
      <c r="E19" s="120"/>
      <c r="F19" s="120"/>
      <c r="G19" s="120"/>
      <c r="H19" s="120"/>
      <c r="I19" s="76"/>
      <c r="J19" s="52"/>
      <c r="K19" s="52"/>
    </row>
    <row r="20" spans="1:11" ht="20" customHeight="1">
      <c r="A20" s="84" t="s">
        <v>232</v>
      </c>
      <c r="B20" s="120" t="s">
        <v>387</v>
      </c>
      <c r="C20" s="120"/>
      <c r="D20" s="120"/>
      <c r="E20" s="120"/>
      <c r="F20" s="120"/>
      <c r="G20" s="120"/>
      <c r="H20" s="120"/>
      <c r="I20" s="76"/>
      <c r="J20" s="52"/>
      <c r="K20" s="52"/>
    </row>
    <row r="21" spans="1:11" ht="20" customHeight="1">
      <c r="A21" s="84" t="s">
        <v>233</v>
      </c>
      <c r="B21" s="120" t="s">
        <v>388</v>
      </c>
      <c r="C21" s="120"/>
      <c r="D21" s="120"/>
      <c r="E21" s="120"/>
      <c r="F21" s="120"/>
      <c r="G21" s="120"/>
      <c r="H21" s="120"/>
      <c r="I21" s="76"/>
      <c r="J21" s="52"/>
      <c r="K21" s="52"/>
    </row>
    <row r="22" spans="1:11" ht="20" customHeight="1">
      <c r="A22" s="84" t="s">
        <v>234</v>
      </c>
      <c r="B22" s="120" t="s">
        <v>389</v>
      </c>
      <c r="C22" s="120"/>
      <c r="D22" s="120"/>
      <c r="E22" s="120"/>
      <c r="F22" s="120"/>
      <c r="G22" s="120"/>
      <c r="H22" s="120"/>
      <c r="I22" s="76"/>
      <c r="J22" s="52"/>
      <c r="K22" s="52"/>
    </row>
    <row r="23" spans="1:11" s="25" customFormat="1" ht="20" customHeight="1">
      <c r="A23" s="84"/>
      <c r="B23" s="120"/>
      <c r="C23" s="120"/>
      <c r="D23" s="120"/>
      <c r="E23" s="120"/>
      <c r="F23" s="120"/>
      <c r="G23" s="120"/>
      <c r="H23" s="86"/>
      <c r="I23" s="86"/>
      <c r="J23" s="85"/>
      <c r="K23" s="85"/>
    </row>
    <row r="24" spans="1:11" ht="27" customHeight="1">
      <c r="A24" s="57"/>
      <c r="B24" s="128"/>
      <c r="C24" s="128"/>
      <c r="D24" s="128"/>
      <c r="E24" s="128"/>
      <c r="F24" s="128"/>
      <c r="G24" s="128"/>
      <c r="H24" s="128"/>
      <c r="I24" s="128"/>
      <c r="J24" s="52"/>
      <c r="K24" s="52"/>
    </row>
    <row r="25" spans="1:11" ht="18" customHeight="1">
      <c r="A25" s="31"/>
      <c r="B25" s="58" t="s">
        <v>235</v>
      </c>
      <c r="C25" s="59"/>
      <c r="D25" s="59"/>
      <c r="E25" s="59"/>
      <c r="F25" s="31"/>
      <c r="G25" s="129" t="s">
        <v>236</v>
      </c>
      <c r="H25" s="129"/>
      <c r="I25" s="129"/>
      <c r="J25" s="52"/>
      <c r="K25" s="52"/>
    </row>
    <row r="26" spans="1:11" ht="18" customHeight="1">
      <c r="A26" s="31"/>
      <c r="B26" s="31" t="s">
        <v>237</v>
      </c>
      <c r="C26" s="31"/>
      <c r="D26" s="31"/>
      <c r="E26" s="47">
        <v>12</v>
      </c>
      <c r="F26" s="31"/>
      <c r="G26" s="48" t="s">
        <v>237</v>
      </c>
      <c r="H26" s="48"/>
      <c r="I26" s="47">
        <f>E26</f>
        <v>12</v>
      </c>
      <c r="J26" s="52"/>
      <c r="K26" s="52"/>
    </row>
    <row r="27" spans="1:11" ht="18" customHeight="1">
      <c r="A27" s="31"/>
      <c r="B27" s="31" t="s">
        <v>227</v>
      </c>
      <c r="C27" s="31"/>
      <c r="D27" s="31"/>
      <c r="E27" s="49">
        <f>SUM(H5:H14)</f>
        <v>5.0546000000000006</v>
      </c>
      <c r="F27" s="31"/>
      <c r="G27" s="48" t="s">
        <v>227</v>
      </c>
      <c r="H27" s="48"/>
      <c r="I27" s="49">
        <f>SUM(H5:H14)</f>
        <v>5.0546000000000006</v>
      </c>
      <c r="J27" s="74"/>
      <c r="K27" s="52"/>
    </row>
    <row r="28" spans="1:11" ht="18" customHeight="1">
      <c r="A28" s="34"/>
      <c r="B28" s="34" t="s">
        <v>238</v>
      </c>
      <c r="C28" s="34"/>
      <c r="D28" s="34"/>
      <c r="E28" s="50">
        <f>E27/(E26-E29)</f>
        <v>0.44648966666666673</v>
      </c>
      <c r="F28" s="31"/>
      <c r="G28" s="51" t="s">
        <v>238</v>
      </c>
      <c r="H28" s="51"/>
      <c r="I28" s="50">
        <f>+I27/(I26-I29)</f>
        <v>0.47176266666666666</v>
      </c>
      <c r="J28" s="52"/>
      <c r="K28" s="52"/>
    </row>
    <row r="29" spans="1:11" ht="18" customHeight="1">
      <c r="A29" s="31"/>
      <c r="B29" s="31" t="s">
        <v>239</v>
      </c>
      <c r="C29" s="31"/>
      <c r="D29" s="31"/>
      <c r="E29" s="47">
        <f>E26/106*6</f>
        <v>0.679245283018868</v>
      </c>
      <c r="F29" s="31"/>
      <c r="G29" s="48" t="s">
        <v>239</v>
      </c>
      <c r="H29" s="48"/>
      <c r="I29" s="47">
        <f>I26/112*12</f>
        <v>1.2857142857142856</v>
      </c>
      <c r="J29" s="52"/>
      <c r="K29" s="52"/>
    </row>
    <row r="30" spans="1:11" s="11" customFormat="1" ht="18" customHeight="1">
      <c r="A30" s="31"/>
      <c r="B30" s="31" t="s">
        <v>240</v>
      </c>
      <c r="C30" s="31"/>
      <c r="D30" s="31"/>
      <c r="E30" s="49">
        <f>E26-E27-E29</f>
        <v>6.2661547169811316</v>
      </c>
      <c r="F30" s="31"/>
      <c r="G30" s="48" t="s">
        <v>240</v>
      </c>
      <c r="H30" s="48"/>
      <c r="I30" s="49">
        <f>I26-I27-I29</f>
        <v>5.6596857142857138</v>
      </c>
      <c r="J30" s="64"/>
      <c r="K30" s="64"/>
    </row>
    <row r="31" spans="1:11" ht="18" customHeight="1">
      <c r="A31" s="31"/>
      <c r="B31" s="80" t="s">
        <v>241</v>
      </c>
      <c r="C31" s="31"/>
      <c r="D31" s="31"/>
      <c r="E31" s="32">
        <v>6</v>
      </c>
      <c r="F31" s="31"/>
      <c r="G31" s="81" t="s">
        <v>242</v>
      </c>
      <c r="H31" s="52"/>
      <c r="I31" s="32">
        <v>12</v>
      </c>
      <c r="J31" s="52"/>
      <c r="K31" s="52"/>
    </row>
    <row r="32" spans="1:11" ht="18" customHeight="1">
      <c r="A32" s="31"/>
      <c r="B32" s="31"/>
      <c r="C32" s="31"/>
      <c r="D32" s="31"/>
      <c r="E32" s="31"/>
      <c r="F32" s="31"/>
      <c r="G32" s="31"/>
      <c r="H32" s="31"/>
      <c r="I32" s="31"/>
      <c r="J32" s="52"/>
      <c r="K32" s="52"/>
    </row>
    <row r="33" spans="1:11" ht="18" customHeight="1">
      <c r="A33" s="31"/>
      <c r="B33" s="53" t="s">
        <v>243</v>
      </c>
      <c r="C33" s="31"/>
      <c r="D33" s="31"/>
      <c r="E33" s="31"/>
      <c r="F33" s="31"/>
      <c r="G33" s="31"/>
      <c r="H33" s="31"/>
      <c r="I33" s="31"/>
      <c r="J33" s="52"/>
      <c r="K33" s="52"/>
    </row>
    <row r="34" spans="1:11" ht="18" customHeight="1">
      <c r="A34" s="31"/>
      <c r="B34" s="31"/>
      <c r="C34" s="31"/>
      <c r="D34" s="31"/>
      <c r="E34" s="31"/>
      <c r="F34" s="31"/>
      <c r="G34" s="31"/>
      <c r="H34" s="31"/>
      <c r="I34" s="31"/>
      <c r="J34" s="52"/>
      <c r="K34" s="52"/>
    </row>
    <row r="35" spans="1:11" ht="18" customHeight="1">
      <c r="A35" s="31"/>
      <c r="B35" s="52"/>
      <c r="C35" s="31"/>
      <c r="D35" s="31"/>
      <c r="E35" s="31"/>
      <c r="F35" s="31"/>
      <c r="G35" s="31"/>
      <c r="H35" s="31"/>
      <c r="I35" s="31"/>
      <c r="J35" s="52"/>
      <c r="K35" s="52"/>
    </row>
    <row r="36" spans="1:11" ht="18" customHeight="1">
      <c r="A36" s="21"/>
      <c r="C36" s="21"/>
      <c r="D36" s="21"/>
      <c r="E36" s="21"/>
      <c r="F36" s="21"/>
      <c r="G36" s="21"/>
      <c r="H36" s="21"/>
      <c r="I36" s="21"/>
    </row>
    <row r="37" spans="1:11" ht="18" customHeight="1"/>
    <row r="38" spans="1:11" ht="18" customHeight="1"/>
  </sheetData>
  <mergeCells count="13">
    <mergeCell ref="B24:I24"/>
    <mergeCell ref="G25:I25"/>
    <mergeCell ref="B19:H19"/>
    <mergeCell ref="B20:H20"/>
    <mergeCell ref="B21:H21"/>
    <mergeCell ref="B22:H22"/>
    <mergeCell ref="B23:G23"/>
    <mergeCell ref="B18:H18"/>
    <mergeCell ref="A2:I2"/>
    <mergeCell ref="J2:K2"/>
    <mergeCell ref="B4:C4"/>
    <mergeCell ref="D4:E4"/>
    <mergeCell ref="A17:I17"/>
  </mergeCells>
  <phoneticPr fontId="33" type="noConversion"/>
  <pageMargins left="0.7" right="0.7" top="0.75" bottom="0.75" header="0.3" footer="0.3"/>
  <pageSetup paperSize="9" scale="58" orientation="landscape" verticalDpi="0"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D4E5DD"/>
  </sheetPr>
  <dimension ref="A10:K47"/>
  <sheetViews>
    <sheetView showGridLines="0" workbookViewId="0"/>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10" spans="1:10" ht="25.5" customHeight="1">
      <c r="A10" s="168" t="s">
        <v>390</v>
      </c>
      <c r="B10" s="168"/>
      <c r="C10" s="168"/>
      <c r="D10" s="168"/>
      <c r="E10" s="168"/>
      <c r="F10" s="168"/>
      <c r="G10" s="168"/>
      <c r="H10" s="168"/>
      <c r="I10" s="168"/>
      <c r="J10" s="168"/>
    </row>
    <row r="12" spans="1:10" ht="16">
      <c r="B12" s="169" t="s">
        <v>391</v>
      </c>
      <c r="C12" s="169"/>
      <c r="D12" s="169" t="s">
        <v>392</v>
      </c>
      <c r="E12" s="169"/>
      <c r="F12" s="3" t="s">
        <v>393</v>
      </c>
      <c r="G12" s="4" t="s">
        <v>394</v>
      </c>
      <c r="H12" s="3" t="s">
        <v>395</v>
      </c>
    </row>
    <row r="13" spans="1:10" ht="16">
      <c r="B13" s="167" t="s">
        <v>396</v>
      </c>
      <c r="C13" s="167"/>
      <c r="D13" s="167">
        <v>1</v>
      </c>
      <c r="E13" s="167"/>
      <c r="F13" s="5" t="e">
        <f>VLOOKUP(B13,#REF!,2,0)</f>
        <v>#REF!</v>
      </c>
      <c r="G13" s="6" t="e">
        <f>VLOOKUP(B13,#REF!,3,0)</f>
        <v>#REF!</v>
      </c>
      <c r="H13" s="7" t="e">
        <f>G13*D13</f>
        <v>#REF!</v>
      </c>
    </row>
    <row r="14" spans="1:10" ht="16">
      <c r="B14" s="167" t="s">
        <v>46</v>
      </c>
      <c r="C14" s="167"/>
      <c r="D14" s="167">
        <v>0.05</v>
      </c>
      <c r="E14" s="167"/>
      <c r="F14" s="5" t="e">
        <f>VLOOKUP(B14,#REF!,2,0)</f>
        <v>#REF!</v>
      </c>
      <c r="G14" s="6" t="e">
        <f>VLOOKUP(B14,#REF!,3,0)</f>
        <v>#REF!</v>
      </c>
      <c r="H14" s="7" t="e">
        <f t="shared" ref="H14:H22" si="0">G14*D14</f>
        <v>#REF!</v>
      </c>
    </row>
    <row r="15" spans="1:10" ht="16">
      <c r="B15" s="167" t="s">
        <v>149</v>
      </c>
      <c r="C15" s="167"/>
      <c r="D15" s="167">
        <v>0.05</v>
      </c>
      <c r="E15" s="167"/>
      <c r="F15" s="5" t="e">
        <f>VLOOKUP(B15,#REF!,2,0)</f>
        <v>#REF!</v>
      </c>
      <c r="G15" s="6" t="e">
        <f>VLOOKUP(B15,#REF!,3,0)</f>
        <v>#REF!</v>
      </c>
      <c r="H15" s="7" t="e">
        <f t="shared" si="0"/>
        <v>#REF!</v>
      </c>
    </row>
    <row r="16" spans="1:10" ht="16">
      <c r="B16" s="167" t="s">
        <v>54</v>
      </c>
      <c r="C16" s="167"/>
      <c r="D16" s="167">
        <v>0.04</v>
      </c>
      <c r="E16" s="167"/>
      <c r="F16" s="5" t="e">
        <f>VLOOKUP(B16,#REF!,2,0)</f>
        <v>#REF!</v>
      </c>
      <c r="G16" s="6" t="e">
        <f>VLOOKUP(B16,#REF!,3,0)</f>
        <v>#REF!</v>
      </c>
      <c r="H16" s="7" t="e">
        <f t="shared" si="0"/>
        <v>#REF!</v>
      </c>
    </row>
    <row r="17" spans="1:10" ht="16">
      <c r="B17" s="167" t="s">
        <v>52</v>
      </c>
      <c r="C17" s="167"/>
      <c r="D17" s="167">
        <v>0.02</v>
      </c>
      <c r="E17" s="167"/>
      <c r="F17" s="5" t="e">
        <f>VLOOKUP(B17,#REF!,2,0)</f>
        <v>#REF!</v>
      </c>
      <c r="G17" s="6" t="e">
        <f>VLOOKUP(B17,#REF!,3,0)</f>
        <v>#REF!</v>
      </c>
      <c r="H17" s="7" t="e">
        <f t="shared" si="0"/>
        <v>#REF!</v>
      </c>
    </row>
    <row r="18" spans="1:10" ht="16">
      <c r="B18" s="167" t="s">
        <v>397</v>
      </c>
      <c r="C18" s="167"/>
      <c r="D18" s="167">
        <v>0.01</v>
      </c>
      <c r="E18" s="167"/>
      <c r="F18" s="5" t="e">
        <f>VLOOKUP(B18,#REF!,2,0)</f>
        <v>#REF!</v>
      </c>
      <c r="G18" s="6" t="e">
        <f>VLOOKUP(B18,#REF!,3,0)</f>
        <v>#REF!</v>
      </c>
      <c r="H18" s="7" t="e">
        <f t="shared" si="0"/>
        <v>#REF!</v>
      </c>
    </row>
    <row r="19" spans="1:10" ht="16">
      <c r="B19" s="167" t="s">
        <v>124</v>
      </c>
      <c r="C19" s="167"/>
      <c r="D19" s="167">
        <v>2E-3</v>
      </c>
      <c r="E19" s="167"/>
      <c r="F19" s="5" t="e">
        <f>VLOOKUP(B19,#REF!,2,0)</f>
        <v>#REF!</v>
      </c>
      <c r="G19" s="6" t="e">
        <f>VLOOKUP(B19,#REF!,3,0)</f>
        <v>#REF!</v>
      </c>
      <c r="H19" s="7" t="e">
        <f t="shared" si="0"/>
        <v>#REF!</v>
      </c>
    </row>
    <row r="20" spans="1:10" ht="16">
      <c r="B20" s="167" t="s">
        <v>59</v>
      </c>
      <c r="C20" s="167"/>
      <c r="D20" s="167">
        <v>0.02</v>
      </c>
      <c r="E20" s="167"/>
      <c r="F20" s="5" t="e">
        <f>VLOOKUP(B20,#REF!,2,0)</f>
        <v>#REF!</v>
      </c>
      <c r="G20" s="6" t="e">
        <f>VLOOKUP(B20,#REF!,3,0)</f>
        <v>#REF!</v>
      </c>
      <c r="H20" s="7" t="e">
        <f t="shared" si="0"/>
        <v>#REF!</v>
      </c>
    </row>
    <row r="21" spans="1:10" ht="16">
      <c r="B21" s="167" t="s">
        <v>228</v>
      </c>
      <c r="C21" s="167"/>
      <c r="D21" s="167">
        <v>0</v>
      </c>
      <c r="E21" s="167"/>
      <c r="F21" s="5" t="e">
        <f>VLOOKUP(B21,#REF!,2,0)</f>
        <v>#REF!</v>
      </c>
      <c r="G21" s="6" t="e">
        <f>VLOOKUP(B21,#REF!,3,0)</f>
        <v>#REF!</v>
      </c>
      <c r="H21" s="7" t="e">
        <f t="shared" si="0"/>
        <v>#REF!</v>
      </c>
    </row>
    <row r="22" spans="1:10" ht="16">
      <c r="B22" s="167" t="s">
        <v>228</v>
      </c>
      <c r="C22" s="167"/>
      <c r="D22" s="167">
        <v>0</v>
      </c>
      <c r="E22" s="167"/>
      <c r="F22" s="5" t="e">
        <f>VLOOKUP(B22,#REF!,2,0)</f>
        <v>#REF!</v>
      </c>
      <c r="G22" s="6" t="e">
        <f>VLOOKUP(B22,#REF!,3,0)</f>
        <v>#REF!</v>
      </c>
      <c r="H22" s="7" t="e">
        <f t="shared" si="0"/>
        <v>#REF!</v>
      </c>
    </row>
    <row r="24" spans="1:10" ht="15">
      <c r="A24" s="172" t="s">
        <v>398</v>
      </c>
      <c r="B24" s="172"/>
      <c r="C24" s="172"/>
      <c r="D24" s="172"/>
      <c r="E24" s="172"/>
      <c r="F24" s="172"/>
      <c r="G24" s="172"/>
      <c r="H24" s="172"/>
      <c r="I24" s="172"/>
      <c r="J24" s="172"/>
    </row>
    <row r="25" spans="1:10">
      <c r="A25" s="1" t="s">
        <v>230</v>
      </c>
      <c r="B25" s="170" t="s">
        <v>399</v>
      </c>
      <c r="C25" s="171"/>
      <c r="D25" s="171"/>
      <c r="E25" s="171"/>
      <c r="F25" s="171"/>
      <c r="G25" s="171"/>
      <c r="H25" s="171"/>
      <c r="I25" s="171"/>
      <c r="J25" s="171"/>
    </row>
    <row r="26" spans="1:10">
      <c r="A26" s="1" t="s">
        <v>231</v>
      </c>
      <c r="B26" s="170" t="s">
        <v>338</v>
      </c>
      <c r="C26" s="171"/>
      <c r="D26" s="171"/>
      <c r="E26" s="171"/>
      <c r="F26" s="171"/>
      <c r="G26" s="171"/>
      <c r="H26" s="171"/>
      <c r="I26" s="171"/>
      <c r="J26" s="171"/>
    </row>
    <row r="27" spans="1:10">
      <c r="A27" s="1" t="s">
        <v>232</v>
      </c>
      <c r="B27" s="170" t="s">
        <v>339</v>
      </c>
      <c r="C27" s="171"/>
      <c r="D27" s="171"/>
      <c r="E27" s="171"/>
      <c r="F27" s="171"/>
      <c r="G27" s="171"/>
      <c r="H27" s="171"/>
      <c r="I27" s="171"/>
      <c r="J27" s="171"/>
    </row>
    <row r="28" spans="1:10">
      <c r="A28" s="1" t="s">
        <v>233</v>
      </c>
      <c r="B28" s="170" t="s">
        <v>340</v>
      </c>
      <c r="C28" s="171"/>
      <c r="D28" s="171"/>
      <c r="E28" s="171"/>
      <c r="F28" s="171"/>
      <c r="G28" s="171"/>
      <c r="H28" s="171"/>
      <c r="I28" s="171"/>
      <c r="J28" s="171"/>
    </row>
    <row r="29" spans="1:10">
      <c r="A29" s="1" t="s">
        <v>234</v>
      </c>
      <c r="B29" s="170" t="s">
        <v>341</v>
      </c>
      <c r="C29" s="171"/>
      <c r="D29" s="171"/>
      <c r="E29" s="171"/>
      <c r="F29" s="171"/>
      <c r="G29" s="171"/>
      <c r="H29" s="171"/>
      <c r="I29" s="171"/>
      <c r="J29" s="171"/>
    </row>
    <row r="30" spans="1:10" ht="13.25" customHeight="1">
      <c r="A30" s="1" t="s">
        <v>253</v>
      </c>
      <c r="B30" s="170" t="s">
        <v>342</v>
      </c>
      <c r="C30" s="171"/>
      <c r="D30" s="171"/>
      <c r="E30" s="171"/>
      <c r="F30" s="171"/>
      <c r="G30" s="171"/>
      <c r="H30" s="171"/>
      <c r="I30" s="171"/>
      <c r="J30" s="171"/>
    </row>
    <row r="31" spans="1:10">
      <c r="A31" s="1" t="s">
        <v>255</v>
      </c>
      <c r="B31" s="170" t="s">
        <v>343</v>
      </c>
      <c r="C31" s="171"/>
      <c r="D31" s="171"/>
      <c r="E31" s="171"/>
      <c r="F31" s="171"/>
      <c r="G31" s="171"/>
      <c r="H31" s="171"/>
      <c r="I31" s="171"/>
      <c r="J31" s="171"/>
    </row>
    <row r="32" spans="1:10">
      <c r="A32" s="1"/>
      <c r="B32" s="170"/>
      <c r="C32" s="171"/>
      <c r="D32" s="171"/>
      <c r="E32" s="171"/>
      <c r="F32" s="171"/>
      <c r="G32" s="171"/>
      <c r="H32" s="171"/>
      <c r="I32" s="171"/>
      <c r="J32" s="171"/>
    </row>
    <row r="33" spans="1:11">
      <c r="A33" s="1"/>
      <c r="B33" s="170"/>
      <c r="C33" s="170"/>
      <c r="D33" s="170"/>
      <c r="E33" s="170"/>
      <c r="F33" s="170"/>
      <c r="G33" s="170"/>
      <c r="H33" s="170"/>
      <c r="I33" s="170"/>
      <c r="J33" s="170"/>
    </row>
    <row r="35" spans="1:11" ht="15">
      <c r="A35" s="172" t="s">
        <v>400</v>
      </c>
      <c r="B35" s="172"/>
      <c r="C35" s="172"/>
      <c r="D35" s="172"/>
      <c r="E35" s="172"/>
      <c r="F35" s="8"/>
      <c r="G35" s="172" t="s">
        <v>401</v>
      </c>
      <c r="H35" s="172"/>
      <c r="I35" s="172"/>
      <c r="J35" s="172"/>
    </row>
    <row r="36" spans="1:11" ht="15">
      <c r="G36" s="8"/>
      <c r="H36" s="8"/>
      <c r="I36" s="8"/>
      <c r="J36" s="8"/>
      <c r="K36" s="8"/>
    </row>
    <row r="37" spans="1:11">
      <c r="B37" s="1" t="s">
        <v>237</v>
      </c>
      <c r="E37" s="14">
        <v>4.5</v>
      </c>
      <c r="G37" s="1"/>
      <c r="H37" s="1" t="s">
        <v>237</v>
      </c>
      <c r="I37" s="1"/>
      <c r="J37" s="18">
        <f>E37</f>
        <v>4.5</v>
      </c>
    </row>
    <row r="38" spans="1:11">
      <c r="B38" s="1" t="s">
        <v>227</v>
      </c>
      <c r="E38" s="16" t="e">
        <f>SUM($H$13:$H$22)</f>
        <v>#REF!</v>
      </c>
      <c r="G38" s="1"/>
      <c r="H38" s="1" t="s">
        <v>227</v>
      </c>
      <c r="I38" s="1"/>
      <c r="J38" s="16" t="e">
        <f>SUM($H$13:$H$22)</f>
        <v>#REF!</v>
      </c>
    </row>
    <row r="39" spans="1:11" s="11" customFormat="1">
      <c r="B39" s="12" t="s">
        <v>238</v>
      </c>
      <c r="E39" s="17" t="e">
        <f>E38/(E37-E40)</f>
        <v>#REF!</v>
      </c>
      <c r="F39"/>
      <c r="G39" s="12"/>
      <c r="H39" s="12" t="s">
        <v>238</v>
      </c>
      <c r="I39" s="12"/>
      <c r="J39" s="17" t="e">
        <f>+J38/(J37-J40)</f>
        <v>#REF!</v>
      </c>
    </row>
    <row r="40" spans="1:11">
      <c r="B40" s="1" t="s">
        <v>239</v>
      </c>
      <c r="E40" s="18">
        <f>E37/106*6</f>
        <v>0.25471698113207547</v>
      </c>
      <c r="G40" s="1"/>
      <c r="H40" s="1" t="s">
        <v>239</v>
      </c>
      <c r="I40" s="1"/>
      <c r="J40" s="18">
        <f>J37/112*12</f>
        <v>0.48214285714285721</v>
      </c>
    </row>
    <row r="41" spans="1:11">
      <c r="B41" s="1" t="s">
        <v>240</v>
      </c>
      <c r="E41" s="16" t="e">
        <f>E37-E38-E40</f>
        <v>#REF!</v>
      </c>
      <c r="G41" s="1"/>
      <c r="H41" s="1" t="s">
        <v>240</v>
      </c>
      <c r="I41" s="1"/>
      <c r="J41" s="15"/>
    </row>
    <row r="42" spans="1:11">
      <c r="B42" s="1"/>
      <c r="E42" s="9"/>
      <c r="G42" s="1"/>
      <c r="H42" s="1"/>
      <c r="I42" s="1"/>
      <c r="J42" s="10"/>
    </row>
    <row r="43" spans="1:11">
      <c r="B43" s="1" t="s">
        <v>241</v>
      </c>
      <c r="E43" s="19">
        <v>6</v>
      </c>
      <c r="G43" s="1"/>
      <c r="H43" s="1" t="s">
        <v>242</v>
      </c>
      <c r="I43" s="1"/>
      <c r="J43" s="19">
        <v>12</v>
      </c>
    </row>
    <row r="47" spans="1:11">
      <c r="B47" s="13" t="s">
        <v>402</v>
      </c>
    </row>
  </sheetData>
  <mergeCells count="35">
    <mergeCell ref="B32:J32"/>
    <mergeCell ref="B33:J33"/>
    <mergeCell ref="A35:E35"/>
    <mergeCell ref="G35:J35"/>
    <mergeCell ref="B26:J26"/>
    <mergeCell ref="B27:J27"/>
    <mergeCell ref="B28:J28"/>
    <mergeCell ref="B29:J29"/>
    <mergeCell ref="B30:J30"/>
    <mergeCell ref="B31:J31"/>
    <mergeCell ref="B25:J25"/>
    <mergeCell ref="B18:C18"/>
    <mergeCell ref="D18:E18"/>
    <mergeCell ref="B19:C19"/>
    <mergeCell ref="D19:E19"/>
    <mergeCell ref="B20:C20"/>
    <mergeCell ref="D20:E20"/>
    <mergeCell ref="B21:C21"/>
    <mergeCell ref="D21:E21"/>
    <mergeCell ref="B22:C22"/>
    <mergeCell ref="D22:E22"/>
    <mergeCell ref="A24:J24"/>
    <mergeCell ref="B15:C15"/>
    <mergeCell ref="D15:E15"/>
    <mergeCell ref="B16:C16"/>
    <mergeCell ref="D16:E16"/>
    <mergeCell ref="B17:C17"/>
    <mergeCell ref="D17:E17"/>
    <mergeCell ref="B14:C14"/>
    <mergeCell ref="D14:E14"/>
    <mergeCell ref="A10:J10"/>
    <mergeCell ref="B12:C12"/>
    <mergeCell ref="D12:E12"/>
    <mergeCell ref="B13:C13"/>
    <mergeCell ref="D13:E13"/>
  </mergeCells>
  <dataValidations count="1">
    <dataValidation type="list" allowBlank="1" showInputMessage="1" showErrorMessage="1" sqref="B13:C22" xr:uid="{00000000-0002-0000-0100-000000000000}">
      <formula1>#REF!</formula1>
    </dataValidation>
  </dataValidations>
  <pageMargins left="0.7" right="0.7" top="0.75" bottom="0.75" header="0.3" footer="0.3"/>
  <pageSetup paperSize="9" orientation="portrait" verticalDpi="0"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D4E5DD"/>
  </sheetPr>
  <dimension ref="A10:K47"/>
  <sheetViews>
    <sheetView showGridLines="0" workbookViewId="0"/>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10" spans="1:10" ht="25.5" customHeight="1">
      <c r="A10" s="168" t="s">
        <v>403</v>
      </c>
      <c r="B10" s="168"/>
      <c r="C10" s="168"/>
      <c r="D10" s="168"/>
      <c r="E10" s="168"/>
      <c r="F10" s="168"/>
      <c r="G10" s="168"/>
      <c r="H10" s="168"/>
      <c r="I10" s="168"/>
      <c r="J10" s="168"/>
    </row>
    <row r="12" spans="1:10" ht="16">
      <c r="B12" s="169" t="s">
        <v>391</v>
      </c>
      <c r="C12" s="169"/>
      <c r="D12" s="169" t="s">
        <v>392</v>
      </c>
      <c r="E12" s="169"/>
      <c r="F12" s="3" t="s">
        <v>393</v>
      </c>
      <c r="G12" s="4" t="s">
        <v>394</v>
      </c>
      <c r="H12" s="3" t="s">
        <v>395</v>
      </c>
    </row>
    <row r="13" spans="1:10" ht="16">
      <c r="B13" s="167" t="s">
        <v>396</v>
      </c>
      <c r="C13" s="167"/>
      <c r="D13" s="167">
        <v>1</v>
      </c>
      <c r="E13" s="167"/>
      <c r="F13" s="5" t="e">
        <f>VLOOKUP(B13,#REF!,2,0)</f>
        <v>#REF!</v>
      </c>
      <c r="G13" s="6" t="e">
        <f>VLOOKUP(B13,#REF!,3,0)</f>
        <v>#REF!</v>
      </c>
      <c r="H13" s="7" t="e">
        <f>G13*D13</f>
        <v>#REF!</v>
      </c>
    </row>
    <row r="14" spans="1:10" ht="16">
      <c r="B14" s="167" t="s">
        <v>150</v>
      </c>
      <c r="C14" s="167"/>
      <c r="D14" s="167">
        <v>0.14000000000000001</v>
      </c>
      <c r="E14" s="167"/>
      <c r="F14" s="5" t="e">
        <f>VLOOKUP(B14,#REF!,2,0)</f>
        <v>#REF!</v>
      </c>
      <c r="G14" s="6" t="e">
        <f>VLOOKUP(B14,#REF!,3,0)</f>
        <v>#REF!</v>
      </c>
      <c r="H14" s="7" t="e">
        <f t="shared" ref="H14:H22" si="0">G14*D14</f>
        <v>#REF!</v>
      </c>
    </row>
    <row r="15" spans="1:10" ht="16">
      <c r="B15" s="167" t="s">
        <v>151</v>
      </c>
      <c r="C15" s="167"/>
      <c r="D15" s="167">
        <v>0.1</v>
      </c>
      <c r="E15" s="167"/>
      <c r="F15" s="5" t="e">
        <f>VLOOKUP(B15,#REF!,2,0)</f>
        <v>#REF!</v>
      </c>
      <c r="G15" s="6" t="e">
        <f>VLOOKUP(B15,#REF!,3,0)</f>
        <v>#REF!</v>
      </c>
      <c r="H15" s="7" t="e">
        <f t="shared" si="0"/>
        <v>#REF!</v>
      </c>
    </row>
    <row r="16" spans="1:10" ht="16">
      <c r="B16" s="167" t="s">
        <v>404</v>
      </c>
      <c r="C16" s="167"/>
      <c r="D16" s="167">
        <v>0.02</v>
      </c>
      <c r="E16" s="167"/>
      <c r="F16" s="5" t="e">
        <f>VLOOKUP(B16,#REF!,2,0)</f>
        <v>#REF!</v>
      </c>
      <c r="G16" s="6" t="e">
        <f>VLOOKUP(B16,#REF!,3,0)</f>
        <v>#REF!</v>
      </c>
      <c r="H16" s="7" t="e">
        <f t="shared" si="0"/>
        <v>#REF!</v>
      </c>
    </row>
    <row r="17" spans="1:10" ht="16">
      <c r="B17" s="167" t="s">
        <v>137</v>
      </c>
      <c r="C17" s="167"/>
      <c r="D17" s="167">
        <v>2E-3</v>
      </c>
      <c r="E17" s="167"/>
      <c r="F17" s="5" t="e">
        <f>VLOOKUP(B17,#REF!,2,0)</f>
        <v>#REF!</v>
      </c>
      <c r="G17" s="6" t="e">
        <f>VLOOKUP(B17,#REF!,3,0)</f>
        <v>#REF!</v>
      </c>
      <c r="H17" s="7" t="e">
        <f t="shared" si="0"/>
        <v>#REF!</v>
      </c>
    </row>
    <row r="18" spans="1:10" ht="16">
      <c r="B18" s="167" t="s">
        <v>152</v>
      </c>
      <c r="C18" s="167"/>
      <c r="D18" s="167">
        <v>0.02</v>
      </c>
      <c r="E18" s="167"/>
      <c r="F18" s="5" t="e">
        <f>VLOOKUP(B18,#REF!,2,0)</f>
        <v>#REF!</v>
      </c>
      <c r="G18" s="6" t="e">
        <f>VLOOKUP(B18,#REF!,3,0)</f>
        <v>#REF!</v>
      </c>
      <c r="H18" s="7" t="e">
        <f t="shared" si="0"/>
        <v>#REF!</v>
      </c>
    </row>
    <row r="19" spans="1:10" ht="16">
      <c r="B19" s="167" t="s">
        <v>153</v>
      </c>
      <c r="C19" s="167"/>
      <c r="D19" s="167">
        <v>0.05</v>
      </c>
      <c r="E19" s="167"/>
      <c r="F19" s="5" t="e">
        <f>VLOOKUP(B19,#REF!,2,0)</f>
        <v>#REF!</v>
      </c>
      <c r="G19" s="6" t="e">
        <f>VLOOKUP(B19,#REF!,3,0)</f>
        <v>#REF!</v>
      </c>
      <c r="H19" s="7" t="e">
        <f t="shared" si="0"/>
        <v>#REF!</v>
      </c>
    </row>
    <row r="20" spans="1:10" ht="16">
      <c r="B20" s="167" t="s">
        <v>66</v>
      </c>
      <c r="C20" s="167"/>
      <c r="D20" s="167">
        <v>0.02</v>
      </c>
      <c r="E20" s="167"/>
      <c r="F20" s="5" t="e">
        <f>VLOOKUP(B20,#REF!,2,0)</f>
        <v>#REF!</v>
      </c>
      <c r="G20" s="6" t="e">
        <f>VLOOKUP(B20,#REF!,3,0)</f>
        <v>#REF!</v>
      </c>
      <c r="H20" s="7" t="e">
        <f t="shared" si="0"/>
        <v>#REF!</v>
      </c>
    </row>
    <row r="21" spans="1:10" ht="16">
      <c r="B21" s="167" t="s">
        <v>228</v>
      </c>
      <c r="C21" s="167"/>
      <c r="D21" s="167">
        <v>0</v>
      </c>
      <c r="E21" s="167"/>
      <c r="F21" s="5" t="e">
        <f>VLOOKUP(B21,#REF!,2,0)</f>
        <v>#REF!</v>
      </c>
      <c r="G21" s="6" t="e">
        <f>VLOOKUP(B21,#REF!,3,0)</f>
        <v>#REF!</v>
      </c>
      <c r="H21" s="7" t="e">
        <f t="shared" si="0"/>
        <v>#REF!</v>
      </c>
    </row>
    <row r="22" spans="1:10" ht="16">
      <c r="B22" s="167" t="s">
        <v>228</v>
      </c>
      <c r="C22" s="167"/>
      <c r="D22" s="167">
        <v>0</v>
      </c>
      <c r="E22" s="167"/>
      <c r="F22" s="5" t="e">
        <f>VLOOKUP(B22,#REF!,2,0)</f>
        <v>#REF!</v>
      </c>
      <c r="G22" s="6" t="e">
        <f>VLOOKUP(B22,#REF!,3,0)</f>
        <v>#REF!</v>
      </c>
      <c r="H22" s="7" t="e">
        <f t="shared" si="0"/>
        <v>#REF!</v>
      </c>
    </row>
    <row r="24" spans="1:10" ht="15">
      <c r="A24" s="172" t="s">
        <v>398</v>
      </c>
      <c r="B24" s="172"/>
      <c r="C24" s="172"/>
      <c r="D24" s="172"/>
      <c r="E24" s="172"/>
      <c r="F24" s="172"/>
      <c r="G24" s="172"/>
      <c r="H24" s="172"/>
      <c r="I24" s="172"/>
      <c r="J24" s="172"/>
    </row>
    <row r="25" spans="1:10">
      <c r="A25" s="1" t="s">
        <v>230</v>
      </c>
      <c r="B25" s="170" t="s">
        <v>294</v>
      </c>
      <c r="C25" s="171"/>
      <c r="D25" s="171"/>
      <c r="E25" s="171"/>
      <c r="F25" s="171"/>
      <c r="G25" s="171"/>
      <c r="H25" s="171"/>
      <c r="I25" s="171"/>
      <c r="J25" s="171"/>
    </row>
    <row r="26" spans="1:10">
      <c r="A26" s="1" t="s">
        <v>231</v>
      </c>
      <c r="B26" s="170" t="s">
        <v>295</v>
      </c>
      <c r="C26" s="171"/>
      <c r="D26" s="171"/>
      <c r="E26" s="171"/>
      <c r="F26" s="171"/>
      <c r="G26" s="171"/>
      <c r="H26" s="171"/>
      <c r="I26" s="171"/>
      <c r="J26" s="171"/>
    </row>
    <row r="27" spans="1:10">
      <c r="A27" s="1" t="s">
        <v>232</v>
      </c>
      <c r="B27" s="170" t="s">
        <v>296</v>
      </c>
      <c r="C27" s="171"/>
      <c r="D27" s="171"/>
      <c r="E27" s="171"/>
      <c r="F27" s="171"/>
      <c r="G27" s="171"/>
      <c r="H27" s="171"/>
      <c r="I27" s="171"/>
      <c r="J27" s="171"/>
    </row>
    <row r="28" spans="1:10">
      <c r="A28" s="1" t="s">
        <v>233</v>
      </c>
      <c r="B28" s="170" t="s">
        <v>297</v>
      </c>
      <c r="C28" s="171"/>
      <c r="D28" s="171"/>
      <c r="E28" s="171"/>
      <c r="F28" s="171"/>
      <c r="G28" s="171"/>
      <c r="H28" s="171"/>
      <c r="I28" s="171"/>
      <c r="J28" s="171"/>
    </row>
    <row r="29" spans="1:10">
      <c r="A29" s="1" t="s">
        <v>234</v>
      </c>
      <c r="B29" s="170" t="s">
        <v>298</v>
      </c>
      <c r="C29" s="171"/>
      <c r="D29" s="171"/>
      <c r="E29" s="171"/>
      <c r="F29" s="171"/>
      <c r="G29" s="171"/>
      <c r="H29" s="171"/>
      <c r="I29" s="171"/>
      <c r="J29" s="171"/>
    </row>
    <row r="30" spans="1:10" ht="13.25" customHeight="1">
      <c r="A30" s="1" t="s">
        <v>253</v>
      </c>
      <c r="B30" s="170" t="s">
        <v>299</v>
      </c>
      <c r="C30" s="171"/>
      <c r="D30" s="171"/>
      <c r="E30" s="171"/>
      <c r="F30" s="171"/>
      <c r="G30" s="171"/>
      <c r="H30" s="171"/>
      <c r="I30" s="171"/>
      <c r="J30" s="171"/>
    </row>
    <row r="31" spans="1:10">
      <c r="A31" s="1" t="s">
        <v>255</v>
      </c>
      <c r="B31" s="170" t="s">
        <v>300</v>
      </c>
      <c r="C31" s="171"/>
      <c r="D31" s="171"/>
      <c r="E31" s="171"/>
      <c r="F31" s="171"/>
      <c r="G31" s="171"/>
      <c r="H31" s="171"/>
      <c r="I31" s="171"/>
      <c r="J31" s="171"/>
    </row>
    <row r="32" spans="1:10">
      <c r="A32" s="1"/>
      <c r="B32" s="170"/>
      <c r="C32" s="171"/>
      <c r="D32" s="171"/>
      <c r="E32" s="171"/>
      <c r="F32" s="171"/>
      <c r="G32" s="171"/>
      <c r="H32" s="171"/>
      <c r="I32" s="171"/>
      <c r="J32" s="171"/>
    </row>
    <row r="33" spans="1:11">
      <c r="A33" s="1"/>
      <c r="B33" s="170"/>
      <c r="C33" s="170"/>
      <c r="D33" s="170"/>
      <c r="E33" s="170"/>
      <c r="F33" s="170"/>
      <c r="G33" s="170"/>
      <c r="H33" s="170"/>
      <c r="I33" s="170"/>
      <c r="J33" s="170"/>
    </row>
    <row r="35" spans="1:11" ht="15">
      <c r="A35" s="172" t="s">
        <v>400</v>
      </c>
      <c r="B35" s="172"/>
      <c r="C35" s="172"/>
      <c r="D35" s="172"/>
      <c r="E35" s="172"/>
      <c r="F35" s="8"/>
      <c r="G35" s="172" t="s">
        <v>401</v>
      </c>
      <c r="H35" s="172"/>
      <c r="I35" s="172"/>
      <c r="J35" s="172"/>
    </row>
    <row r="36" spans="1:11" ht="15">
      <c r="G36" s="8"/>
      <c r="H36" s="8"/>
      <c r="I36" s="8"/>
      <c r="J36" s="8"/>
      <c r="K36" s="8"/>
    </row>
    <row r="37" spans="1:11">
      <c r="B37" s="1" t="s">
        <v>237</v>
      </c>
      <c r="E37" s="14">
        <v>5.5</v>
      </c>
      <c r="G37" s="1"/>
      <c r="H37" s="1" t="s">
        <v>237</v>
      </c>
      <c r="I37" s="1"/>
      <c r="J37" s="18">
        <f>E37</f>
        <v>5.5</v>
      </c>
    </row>
    <row r="38" spans="1:11">
      <c r="B38" s="1" t="s">
        <v>227</v>
      </c>
      <c r="E38" s="16" t="e">
        <f>SUM($H$13:$H$22)</f>
        <v>#REF!</v>
      </c>
      <c r="G38" s="1"/>
      <c r="H38" s="1" t="s">
        <v>227</v>
      </c>
      <c r="I38" s="1"/>
      <c r="J38" s="16" t="e">
        <f>SUM($H$13:$H$22)</f>
        <v>#REF!</v>
      </c>
    </row>
    <row r="39" spans="1:11" s="11" customFormat="1">
      <c r="B39" s="12" t="s">
        <v>238</v>
      </c>
      <c r="E39" s="17" t="e">
        <f>E38/(E37-E40)</f>
        <v>#REF!</v>
      </c>
      <c r="F39"/>
      <c r="G39" s="12"/>
      <c r="H39" s="12" t="s">
        <v>238</v>
      </c>
      <c r="I39" s="12"/>
      <c r="J39" s="17" t="e">
        <f>+J38/(J37-J40)</f>
        <v>#REF!</v>
      </c>
    </row>
    <row r="40" spans="1:11">
      <c r="B40" s="1" t="s">
        <v>239</v>
      </c>
      <c r="E40" s="18">
        <f>E37/106*6</f>
        <v>0.31132075471698117</v>
      </c>
      <c r="G40" s="1"/>
      <c r="H40" s="1" t="s">
        <v>239</v>
      </c>
      <c r="I40" s="1"/>
      <c r="J40" s="18">
        <f>J37/112*12</f>
        <v>0.5892857142857143</v>
      </c>
    </row>
    <row r="41" spans="1:11">
      <c r="B41" s="1" t="s">
        <v>240</v>
      </c>
      <c r="E41" s="16" t="e">
        <f>E37-E38-E40</f>
        <v>#REF!</v>
      </c>
      <c r="G41" s="1"/>
      <c r="H41" s="1" t="s">
        <v>240</v>
      </c>
      <c r="I41" s="1"/>
      <c r="J41" s="15"/>
    </row>
    <row r="42" spans="1:11">
      <c r="B42" s="1"/>
      <c r="E42" s="9"/>
      <c r="G42" s="1"/>
      <c r="H42" s="1"/>
      <c r="I42" s="1"/>
      <c r="J42" s="10"/>
    </row>
    <row r="43" spans="1:11">
      <c r="B43" s="1" t="s">
        <v>241</v>
      </c>
      <c r="E43" s="19">
        <v>6</v>
      </c>
      <c r="G43" s="1"/>
      <c r="H43" s="1" t="s">
        <v>242</v>
      </c>
      <c r="I43" s="1"/>
      <c r="J43" s="19">
        <v>12</v>
      </c>
    </row>
    <row r="47" spans="1:11">
      <c r="B47" s="13" t="s">
        <v>402</v>
      </c>
    </row>
  </sheetData>
  <mergeCells count="35">
    <mergeCell ref="B32:J32"/>
    <mergeCell ref="B33:J33"/>
    <mergeCell ref="A35:E35"/>
    <mergeCell ref="G35:J35"/>
    <mergeCell ref="B26:J26"/>
    <mergeCell ref="B27:J27"/>
    <mergeCell ref="B28:J28"/>
    <mergeCell ref="B29:J29"/>
    <mergeCell ref="B30:J30"/>
    <mergeCell ref="B31:J31"/>
    <mergeCell ref="B25:J25"/>
    <mergeCell ref="B18:C18"/>
    <mergeCell ref="D18:E18"/>
    <mergeCell ref="B19:C19"/>
    <mergeCell ref="D19:E19"/>
    <mergeCell ref="B20:C20"/>
    <mergeCell ref="D20:E20"/>
    <mergeCell ref="B21:C21"/>
    <mergeCell ref="D21:E21"/>
    <mergeCell ref="B22:C22"/>
    <mergeCell ref="D22:E22"/>
    <mergeCell ref="A24:J24"/>
    <mergeCell ref="B15:C15"/>
    <mergeCell ref="D15:E15"/>
    <mergeCell ref="B16:C16"/>
    <mergeCell ref="D16:E16"/>
    <mergeCell ref="B17:C17"/>
    <mergeCell ref="D17:E17"/>
    <mergeCell ref="B14:C14"/>
    <mergeCell ref="D14:E14"/>
    <mergeCell ref="A10:J10"/>
    <mergeCell ref="B12:C12"/>
    <mergeCell ref="D12:E12"/>
    <mergeCell ref="B13:C13"/>
    <mergeCell ref="D13:E13"/>
  </mergeCells>
  <dataValidations count="1">
    <dataValidation type="list" allowBlank="1" showInputMessage="1" showErrorMessage="1" sqref="B13:C22" xr:uid="{00000000-0002-0000-0200-000000000000}">
      <formula1>#REF!</formula1>
    </dataValidation>
  </dataValidations>
  <pageMargins left="0.7" right="0.7" top="0.75" bottom="0.75" header="0.3" footer="0.3"/>
  <pageSetup paperSize="9" orientation="portrait" verticalDpi="0"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D4E5DD"/>
  </sheetPr>
  <dimension ref="A10:K47"/>
  <sheetViews>
    <sheetView showGridLines="0" workbookViewId="0"/>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10" spans="1:10" ht="25.5" customHeight="1">
      <c r="A10" s="168" t="s">
        <v>405</v>
      </c>
      <c r="B10" s="168"/>
      <c r="C10" s="168"/>
      <c r="D10" s="168"/>
      <c r="E10" s="168"/>
      <c r="F10" s="168"/>
      <c r="G10" s="168"/>
      <c r="H10" s="168"/>
      <c r="I10" s="168"/>
      <c r="J10" s="168"/>
    </row>
    <row r="12" spans="1:10" ht="16">
      <c r="B12" s="169" t="s">
        <v>391</v>
      </c>
      <c r="C12" s="169"/>
      <c r="D12" s="169" t="s">
        <v>392</v>
      </c>
      <c r="E12" s="169"/>
      <c r="F12" s="3" t="s">
        <v>393</v>
      </c>
      <c r="G12" s="4" t="s">
        <v>394</v>
      </c>
      <c r="H12" s="3" t="s">
        <v>395</v>
      </c>
    </row>
    <row r="13" spans="1:10" ht="16">
      <c r="B13" s="167" t="s">
        <v>396</v>
      </c>
      <c r="C13" s="167"/>
      <c r="D13" s="167">
        <v>1</v>
      </c>
      <c r="E13" s="167"/>
      <c r="F13" s="5" t="e">
        <f>VLOOKUP(B13,#REF!,2,0)</f>
        <v>#REF!</v>
      </c>
      <c r="G13" s="6" t="e">
        <f>VLOOKUP(B13,#REF!,3,0)</f>
        <v>#REF!</v>
      </c>
      <c r="H13" s="7" t="e">
        <f>G13*D13</f>
        <v>#REF!</v>
      </c>
    </row>
    <row r="14" spans="1:10" ht="16">
      <c r="B14" s="167" t="s">
        <v>154</v>
      </c>
      <c r="C14" s="167"/>
      <c r="D14" s="167">
        <v>0.14000000000000001</v>
      </c>
      <c r="E14" s="167"/>
      <c r="F14" s="5" t="e">
        <f>VLOOKUP(B14,#REF!,2,0)</f>
        <v>#REF!</v>
      </c>
      <c r="G14" s="6" t="e">
        <f>VLOOKUP(B14,#REF!,3,0)</f>
        <v>#REF!</v>
      </c>
      <c r="H14" s="7" t="e">
        <f t="shared" ref="H14:H22" si="0">G14*D14</f>
        <v>#REF!</v>
      </c>
    </row>
    <row r="15" spans="1:10" ht="16">
      <c r="B15" s="167" t="s">
        <v>120</v>
      </c>
      <c r="C15" s="167"/>
      <c r="D15" s="167">
        <v>0.2</v>
      </c>
      <c r="E15" s="167"/>
      <c r="F15" s="5" t="e">
        <f>VLOOKUP(B15,#REF!,2,0)</f>
        <v>#REF!</v>
      </c>
      <c r="G15" s="6" t="e">
        <f>VLOOKUP(B15,#REF!,3,0)</f>
        <v>#REF!</v>
      </c>
      <c r="H15" s="7" t="e">
        <f t="shared" si="0"/>
        <v>#REF!</v>
      </c>
    </row>
    <row r="16" spans="1:10" ht="16">
      <c r="B16" s="167" t="s">
        <v>406</v>
      </c>
      <c r="C16" s="167"/>
      <c r="D16" s="167">
        <v>0.02</v>
      </c>
      <c r="E16" s="167"/>
      <c r="F16" s="5" t="e">
        <f>VLOOKUP(B16,#REF!,2,0)</f>
        <v>#REF!</v>
      </c>
      <c r="G16" s="6" t="e">
        <f>VLOOKUP(B16,#REF!,3,0)</f>
        <v>#REF!</v>
      </c>
      <c r="H16" s="7" t="e">
        <f t="shared" si="0"/>
        <v>#REF!</v>
      </c>
    </row>
    <row r="17" spans="1:10" ht="16">
      <c r="B17" s="167" t="s">
        <v>407</v>
      </c>
      <c r="C17" s="167"/>
      <c r="D17" s="167">
        <v>2E-3</v>
      </c>
      <c r="E17" s="167"/>
      <c r="F17" s="5" t="e">
        <f>VLOOKUP(B17,#REF!,2,0)</f>
        <v>#REF!</v>
      </c>
      <c r="G17" s="6" t="e">
        <f>VLOOKUP(B17,#REF!,3,0)</f>
        <v>#REF!</v>
      </c>
      <c r="H17" s="7" t="e">
        <f t="shared" si="0"/>
        <v>#REF!</v>
      </c>
    </row>
    <row r="18" spans="1:10" ht="16">
      <c r="B18" s="167" t="s">
        <v>228</v>
      </c>
      <c r="C18" s="167"/>
      <c r="D18" s="167"/>
      <c r="E18" s="167"/>
      <c r="F18" s="5" t="e">
        <f>VLOOKUP(B18,#REF!,2,0)</f>
        <v>#REF!</v>
      </c>
      <c r="G18" s="6" t="e">
        <f>VLOOKUP(B18,#REF!,3,0)</f>
        <v>#REF!</v>
      </c>
      <c r="H18" s="7" t="e">
        <f t="shared" si="0"/>
        <v>#REF!</v>
      </c>
    </row>
    <row r="19" spans="1:10" ht="16">
      <c r="B19" s="167" t="s">
        <v>228</v>
      </c>
      <c r="C19" s="167"/>
      <c r="D19" s="167"/>
      <c r="E19" s="167"/>
      <c r="F19" s="5" t="e">
        <f>VLOOKUP(B19,#REF!,2,0)</f>
        <v>#REF!</v>
      </c>
      <c r="G19" s="6" t="e">
        <f>VLOOKUP(B19,#REF!,3,0)</f>
        <v>#REF!</v>
      </c>
      <c r="H19" s="7" t="e">
        <f t="shared" si="0"/>
        <v>#REF!</v>
      </c>
    </row>
    <row r="20" spans="1:10" ht="16">
      <c r="B20" s="167" t="s">
        <v>228</v>
      </c>
      <c r="C20" s="167"/>
      <c r="D20" s="167"/>
      <c r="E20" s="167"/>
      <c r="F20" s="5" t="e">
        <f>VLOOKUP(B20,#REF!,2,0)</f>
        <v>#REF!</v>
      </c>
      <c r="G20" s="6" t="e">
        <f>VLOOKUP(B20,#REF!,3,0)</f>
        <v>#REF!</v>
      </c>
      <c r="H20" s="7" t="e">
        <f t="shared" si="0"/>
        <v>#REF!</v>
      </c>
    </row>
    <row r="21" spans="1:10" ht="16">
      <c r="B21" s="167" t="s">
        <v>228</v>
      </c>
      <c r="C21" s="167"/>
      <c r="D21" s="167">
        <v>0</v>
      </c>
      <c r="E21" s="167"/>
      <c r="F21" s="5" t="e">
        <f>VLOOKUP(B21,#REF!,2,0)</f>
        <v>#REF!</v>
      </c>
      <c r="G21" s="6" t="e">
        <f>VLOOKUP(B21,#REF!,3,0)</f>
        <v>#REF!</v>
      </c>
      <c r="H21" s="7" t="e">
        <f t="shared" si="0"/>
        <v>#REF!</v>
      </c>
    </row>
    <row r="22" spans="1:10" ht="16">
      <c r="B22" s="167" t="s">
        <v>228</v>
      </c>
      <c r="C22" s="167"/>
      <c r="D22" s="167">
        <v>0</v>
      </c>
      <c r="E22" s="167"/>
      <c r="F22" s="5" t="e">
        <f>VLOOKUP(B22,#REF!,2,0)</f>
        <v>#REF!</v>
      </c>
      <c r="G22" s="6" t="e">
        <f>VLOOKUP(B22,#REF!,3,0)</f>
        <v>#REF!</v>
      </c>
      <c r="H22" s="7" t="e">
        <f t="shared" si="0"/>
        <v>#REF!</v>
      </c>
    </row>
    <row r="24" spans="1:10" ht="15">
      <c r="A24" s="172" t="s">
        <v>398</v>
      </c>
      <c r="B24" s="172"/>
      <c r="C24" s="172"/>
      <c r="D24" s="172"/>
      <c r="E24" s="172"/>
      <c r="F24" s="172"/>
      <c r="G24" s="172"/>
      <c r="H24" s="172"/>
      <c r="I24" s="172"/>
      <c r="J24" s="172"/>
    </row>
    <row r="25" spans="1:10">
      <c r="A25" s="1" t="s">
        <v>230</v>
      </c>
      <c r="B25" s="170" t="s">
        <v>294</v>
      </c>
      <c r="C25" s="171"/>
      <c r="D25" s="171"/>
      <c r="E25" s="171"/>
      <c r="F25" s="171"/>
      <c r="G25" s="171"/>
      <c r="H25" s="171"/>
      <c r="I25" s="171"/>
      <c r="J25" s="171"/>
    </row>
    <row r="26" spans="1:10">
      <c r="A26" s="1" t="s">
        <v>231</v>
      </c>
      <c r="B26" s="170" t="s">
        <v>330</v>
      </c>
      <c r="C26" s="171"/>
      <c r="D26" s="171"/>
      <c r="E26" s="171"/>
      <c r="F26" s="171"/>
      <c r="G26" s="171"/>
      <c r="H26" s="171"/>
      <c r="I26" s="171"/>
      <c r="J26" s="171"/>
    </row>
    <row r="27" spans="1:10">
      <c r="A27" s="1" t="s">
        <v>232</v>
      </c>
      <c r="B27" s="170" t="s">
        <v>331</v>
      </c>
      <c r="C27" s="171"/>
      <c r="D27" s="171"/>
      <c r="E27" s="171"/>
      <c r="F27" s="171"/>
      <c r="G27" s="171"/>
      <c r="H27" s="171"/>
      <c r="I27" s="171"/>
      <c r="J27" s="171"/>
    </row>
    <row r="28" spans="1:10">
      <c r="A28" s="1" t="s">
        <v>233</v>
      </c>
      <c r="B28" s="170" t="s">
        <v>332</v>
      </c>
      <c r="C28" s="171"/>
      <c r="D28" s="171"/>
      <c r="E28" s="171"/>
      <c r="F28" s="171"/>
      <c r="G28" s="171"/>
      <c r="H28" s="171"/>
      <c r="I28" s="171"/>
      <c r="J28" s="171"/>
    </row>
    <row r="29" spans="1:10">
      <c r="A29" s="1" t="s">
        <v>234</v>
      </c>
      <c r="B29" s="170" t="s">
        <v>333</v>
      </c>
      <c r="C29" s="171"/>
      <c r="D29" s="171"/>
      <c r="E29" s="171"/>
      <c r="F29" s="171"/>
      <c r="G29" s="171"/>
      <c r="H29" s="171"/>
      <c r="I29" s="171"/>
      <c r="J29" s="171"/>
    </row>
    <row r="30" spans="1:10" ht="13.25" customHeight="1">
      <c r="A30" s="1" t="s">
        <v>253</v>
      </c>
      <c r="B30" s="170" t="s">
        <v>334</v>
      </c>
      <c r="C30" s="171"/>
      <c r="D30" s="171"/>
      <c r="E30" s="171"/>
      <c r="F30" s="171"/>
      <c r="G30" s="171"/>
      <c r="H30" s="171"/>
      <c r="I30" s="171"/>
      <c r="J30" s="171"/>
    </row>
    <row r="31" spans="1:10">
      <c r="A31" s="1" t="s">
        <v>255</v>
      </c>
      <c r="B31" s="170"/>
      <c r="C31" s="171"/>
      <c r="D31" s="171"/>
      <c r="E31" s="171"/>
      <c r="F31" s="171"/>
      <c r="G31" s="171"/>
      <c r="H31" s="171"/>
      <c r="I31" s="171"/>
      <c r="J31" s="171"/>
    </row>
    <row r="32" spans="1:10">
      <c r="A32" s="1"/>
      <c r="B32" s="170"/>
      <c r="C32" s="171"/>
      <c r="D32" s="171"/>
      <c r="E32" s="171"/>
      <c r="F32" s="171"/>
      <c r="G32" s="171"/>
      <c r="H32" s="171"/>
      <c r="I32" s="171"/>
      <c r="J32" s="171"/>
    </row>
    <row r="33" spans="1:11">
      <c r="A33" s="1"/>
      <c r="B33" s="170"/>
      <c r="C33" s="170"/>
      <c r="D33" s="170"/>
      <c r="E33" s="170"/>
      <c r="F33" s="170"/>
      <c r="G33" s="170"/>
      <c r="H33" s="170"/>
      <c r="I33" s="170"/>
      <c r="J33" s="170"/>
    </row>
    <row r="35" spans="1:11" ht="15">
      <c r="A35" s="172" t="s">
        <v>400</v>
      </c>
      <c r="B35" s="172"/>
      <c r="C35" s="172"/>
      <c r="D35" s="172"/>
      <c r="E35" s="172"/>
      <c r="F35" s="8"/>
      <c r="G35" s="172" t="s">
        <v>401</v>
      </c>
      <c r="H35" s="172"/>
      <c r="I35" s="172"/>
      <c r="J35" s="172"/>
    </row>
    <row r="36" spans="1:11" ht="15">
      <c r="G36" s="8"/>
      <c r="H36" s="8"/>
      <c r="I36" s="8"/>
      <c r="J36" s="8"/>
      <c r="K36" s="8"/>
    </row>
    <row r="37" spans="1:11">
      <c r="B37" s="1" t="s">
        <v>237</v>
      </c>
      <c r="E37" s="14">
        <v>4.5</v>
      </c>
      <c r="G37" s="1"/>
      <c r="H37" s="1" t="s">
        <v>237</v>
      </c>
      <c r="I37" s="1"/>
      <c r="J37" s="18">
        <f>E37</f>
        <v>4.5</v>
      </c>
    </row>
    <row r="38" spans="1:11">
      <c r="B38" s="1" t="s">
        <v>227</v>
      </c>
      <c r="E38" s="16" t="e">
        <f>SUM($H$13:$H$22)</f>
        <v>#REF!</v>
      </c>
      <c r="G38" s="1"/>
      <c r="H38" s="1" t="s">
        <v>227</v>
      </c>
      <c r="I38" s="1"/>
      <c r="J38" s="16" t="e">
        <f>SUM($H$13:$H$22)</f>
        <v>#REF!</v>
      </c>
    </row>
    <row r="39" spans="1:11" s="11" customFormat="1">
      <c r="B39" s="12" t="s">
        <v>238</v>
      </c>
      <c r="E39" s="17" t="e">
        <f>E38/(E37-E40)</f>
        <v>#REF!</v>
      </c>
      <c r="F39"/>
      <c r="G39" s="12"/>
      <c r="H39" s="12" t="s">
        <v>238</v>
      </c>
      <c r="I39" s="12"/>
      <c r="J39" s="17" t="e">
        <f>+J38/(J37-J40)</f>
        <v>#REF!</v>
      </c>
    </row>
    <row r="40" spans="1:11">
      <c r="B40" s="1" t="s">
        <v>239</v>
      </c>
      <c r="E40" s="18">
        <f>E37/106*6</f>
        <v>0.25471698113207547</v>
      </c>
      <c r="G40" s="1"/>
      <c r="H40" s="1" t="s">
        <v>239</v>
      </c>
      <c r="I40" s="1"/>
      <c r="J40" s="18">
        <f>J37/112*12</f>
        <v>0.48214285714285721</v>
      </c>
    </row>
    <row r="41" spans="1:11">
      <c r="B41" s="1" t="s">
        <v>240</v>
      </c>
      <c r="E41" s="16" t="e">
        <f>E37-E38-E40</f>
        <v>#REF!</v>
      </c>
      <c r="G41" s="1"/>
      <c r="H41" s="1" t="s">
        <v>240</v>
      </c>
      <c r="I41" s="1"/>
      <c r="J41" s="15"/>
    </row>
    <row r="42" spans="1:11">
      <c r="B42" s="1"/>
      <c r="E42" s="9"/>
      <c r="G42" s="1"/>
      <c r="H42" s="1"/>
      <c r="I42" s="1"/>
      <c r="J42" s="10"/>
    </row>
    <row r="43" spans="1:11">
      <c r="B43" s="1" t="s">
        <v>241</v>
      </c>
      <c r="E43" s="19">
        <v>6</v>
      </c>
      <c r="G43" s="1"/>
      <c r="H43" s="1" t="s">
        <v>242</v>
      </c>
      <c r="I43" s="1"/>
      <c r="J43" s="19">
        <v>12</v>
      </c>
    </row>
    <row r="47" spans="1:11">
      <c r="B47" s="13" t="s">
        <v>402</v>
      </c>
    </row>
  </sheetData>
  <mergeCells count="35">
    <mergeCell ref="B32:J32"/>
    <mergeCell ref="B33:J33"/>
    <mergeCell ref="A35:E35"/>
    <mergeCell ref="G35:J35"/>
    <mergeCell ref="B26:J26"/>
    <mergeCell ref="B27:J27"/>
    <mergeCell ref="B28:J28"/>
    <mergeCell ref="B29:J29"/>
    <mergeCell ref="B30:J30"/>
    <mergeCell ref="B31:J31"/>
    <mergeCell ref="B25:J25"/>
    <mergeCell ref="B18:C18"/>
    <mergeCell ref="D18:E18"/>
    <mergeCell ref="B19:C19"/>
    <mergeCell ref="D19:E19"/>
    <mergeCell ref="B20:C20"/>
    <mergeCell ref="D20:E20"/>
    <mergeCell ref="B21:C21"/>
    <mergeCell ref="D21:E21"/>
    <mergeCell ref="B22:C22"/>
    <mergeCell ref="D22:E22"/>
    <mergeCell ref="A24:J24"/>
    <mergeCell ref="B15:C15"/>
    <mergeCell ref="D15:E15"/>
    <mergeCell ref="B16:C16"/>
    <mergeCell ref="D16:E16"/>
    <mergeCell ref="B17:C17"/>
    <mergeCell ref="D17:E17"/>
    <mergeCell ref="B14:C14"/>
    <mergeCell ref="D14:E14"/>
    <mergeCell ref="A10:J10"/>
    <mergeCell ref="B12:C12"/>
    <mergeCell ref="D12:E12"/>
    <mergeCell ref="B13:C13"/>
    <mergeCell ref="D13:E13"/>
  </mergeCells>
  <dataValidations count="1">
    <dataValidation type="list" allowBlank="1" showInputMessage="1" showErrorMessage="1" sqref="B13:C22" xr:uid="{00000000-0002-0000-0300-000000000000}">
      <formula1>#REF!</formula1>
    </dataValidation>
  </dataValidations>
  <pageMargins left="0.7" right="0.7" top="0.75" bottom="0.75" header="0.3" footer="0.3"/>
  <pageSetup paperSize="9" orientation="portrait" verticalDpi="0"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D4E5DD"/>
  </sheetPr>
  <dimension ref="A10:K47"/>
  <sheetViews>
    <sheetView showGridLines="0" workbookViewId="0"/>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10" spans="1:10" ht="24.5" customHeight="1">
      <c r="A10" s="173" t="s">
        <v>408</v>
      </c>
      <c r="B10" s="173"/>
      <c r="C10" s="173"/>
      <c r="D10" s="173"/>
      <c r="E10" s="173"/>
      <c r="F10" s="173"/>
      <c r="G10" s="173"/>
      <c r="H10" s="173"/>
      <c r="I10" s="173"/>
      <c r="J10" s="173"/>
    </row>
    <row r="12" spans="1:10" ht="16">
      <c r="B12" s="169" t="s">
        <v>391</v>
      </c>
      <c r="C12" s="169"/>
      <c r="D12" s="169" t="s">
        <v>392</v>
      </c>
      <c r="E12" s="169"/>
      <c r="F12" s="3" t="s">
        <v>393</v>
      </c>
      <c r="G12" s="4" t="s">
        <v>394</v>
      </c>
      <c r="H12" s="3" t="s">
        <v>395</v>
      </c>
    </row>
    <row r="13" spans="1:10" ht="16">
      <c r="B13" s="167" t="s">
        <v>396</v>
      </c>
      <c r="C13" s="167"/>
      <c r="D13" s="167">
        <v>1</v>
      </c>
      <c r="E13" s="167"/>
      <c r="F13" s="5" t="e">
        <f>VLOOKUP(B13,#REF!,2,0)</f>
        <v>#REF!</v>
      </c>
      <c r="G13" s="6" t="e">
        <f>VLOOKUP(B13,#REF!,3,0)</f>
        <v>#REF!</v>
      </c>
      <c r="H13" s="7" t="e">
        <f>G13*D13</f>
        <v>#REF!</v>
      </c>
    </row>
    <row r="14" spans="1:10" ht="16">
      <c r="B14" s="167" t="s">
        <v>119</v>
      </c>
      <c r="C14" s="167"/>
      <c r="D14" s="167">
        <v>0.09</v>
      </c>
      <c r="E14" s="167"/>
      <c r="F14" s="5" t="e">
        <f>VLOOKUP(B14,#REF!,2,0)</f>
        <v>#REF!</v>
      </c>
      <c r="G14" s="6" t="e">
        <f>VLOOKUP(B14,#REF!,3,0)</f>
        <v>#REF!</v>
      </c>
      <c r="H14" s="7" t="e">
        <f t="shared" ref="H14:H22" si="0">G14*D14</f>
        <v>#REF!</v>
      </c>
    </row>
    <row r="15" spans="1:10" ht="16">
      <c r="B15" s="167" t="s">
        <v>156</v>
      </c>
      <c r="C15" s="167"/>
      <c r="D15" s="167">
        <v>0.01</v>
      </c>
      <c r="E15" s="167"/>
      <c r="F15" s="5" t="e">
        <f>VLOOKUP(B15,#REF!,2,0)</f>
        <v>#REF!</v>
      </c>
      <c r="G15" s="6" t="e">
        <f>VLOOKUP(B15,#REF!,3,0)</f>
        <v>#REF!</v>
      </c>
      <c r="H15" s="7" t="e">
        <f t="shared" si="0"/>
        <v>#REF!</v>
      </c>
    </row>
    <row r="16" spans="1:10" ht="16">
      <c r="B16" s="167" t="s">
        <v>53</v>
      </c>
      <c r="C16" s="167"/>
      <c r="D16" s="167">
        <v>5.0000000000000001E-3</v>
      </c>
      <c r="E16" s="167"/>
      <c r="F16" s="5" t="e">
        <f>VLOOKUP(B16,#REF!,2,0)</f>
        <v>#REF!</v>
      </c>
      <c r="G16" s="6" t="e">
        <f>VLOOKUP(B16,#REF!,3,0)</f>
        <v>#REF!</v>
      </c>
      <c r="H16" s="7" t="e">
        <f t="shared" si="0"/>
        <v>#REF!</v>
      </c>
    </row>
    <row r="17" spans="1:10" ht="16">
      <c r="B17" s="167" t="s">
        <v>157</v>
      </c>
      <c r="C17" s="167"/>
      <c r="D17" s="167">
        <v>0.01</v>
      </c>
      <c r="E17" s="167"/>
      <c r="F17" s="5" t="e">
        <f>VLOOKUP(B17,#REF!,2,0)</f>
        <v>#REF!</v>
      </c>
      <c r="G17" s="6" t="e">
        <f>VLOOKUP(B17,#REF!,3,0)</f>
        <v>#REF!</v>
      </c>
      <c r="H17" s="7" t="e">
        <f t="shared" si="0"/>
        <v>#REF!</v>
      </c>
    </row>
    <row r="18" spans="1:10" ht="16">
      <c r="B18" s="167" t="s">
        <v>158</v>
      </c>
      <c r="C18" s="167"/>
      <c r="D18" s="167">
        <v>1.4999999999999999E-2</v>
      </c>
      <c r="E18" s="167"/>
      <c r="F18" s="5" t="e">
        <f>VLOOKUP(B18,#REF!,2,0)</f>
        <v>#REF!</v>
      </c>
      <c r="G18" s="6" t="e">
        <f>VLOOKUP(B18,#REF!,3,0)</f>
        <v>#REF!</v>
      </c>
      <c r="H18" s="7" t="e">
        <f t="shared" si="0"/>
        <v>#REF!</v>
      </c>
    </row>
    <row r="19" spans="1:10" ht="16">
      <c r="B19" s="167" t="s">
        <v>159</v>
      </c>
      <c r="C19" s="167"/>
      <c r="D19" s="167">
        <v>1.4999999999999999E-2</v>
      </c>
      <c r="E19" s="167"/>
      <c r="F19" s="5" t="e">
        <f>VLOOKUP(B19,#REF!,2,0)</f>
        <v>#REF!</v>
      </c>
      <c r="G19" s="6" t="e">
        <f>VLOOKUP(B19,#REF!,3,0)</f>
        <v>#REF!</v>
      </c>
      <c r="H19" s="7" t="e">
        <f t="shared" si="0"/>
        <v>#REF!</v>
      </c>
    </row>
    <row r="20" spans="1:10" ht="16">
      <c r="B20" s="167" t="s">
        <v>228</v>
      </c>
      <c r="C20" s="167"/>
      <c r="D20" s="167">
        <v>0</v>
      </c>
      <c r="E20" s="167"/>
      <c r="F20" s="5" t="e">
        <f>VLOOKUP(B20,#REF!,2,0)</f>
        <v>#REF!</v>
      </c>
      <c r="G20" s="6" t="e">
        <f>VLOOKUP(B20,#REF!,3,0)</f>
        <v>#REF!</v>
      </c>
      <c r="H20" s="7" t="e">
        <f t="shared" si="0"/>
        <v>#REF!</v>
      </c>
    </row>
    <row r="21" spans="1:10" ht="16">
      <c r="B21" s="167" t="s">
        <v>228</v>
      </c>
      <c r="C21" s="167"/>
      <c r="D21" s="167">
        <v>0</v>
      </c>
      <c r="E21" s="167"/>
      <c r="F21" s="5" t="e">
        <f>VLOOKUP(B21,#REF!,2,0)</f>
        <v>#REF!</v>
      </c>
      <c r="G21" s="6" t="e">
        <f>VLOOKUP(B21,#REF!,3,0)</f>
        <v>#REF!</v>
      </c>
      <c r="H21" s="7" t="e">
        <f t="shared" si="0"/>
        <v>#REF!</v>
      </c>
    </row>
    <row r="22" spans="1:10" ht="16">
      <c r="B22" s="167" t="s">
        <v>228</v>
      </c>
      <c r="C22" s="167"/>
      <c r="D22" s="167">
        <v>0</v>
      </c>
      <c r="E22" s="167"/>
      <c r="F22" s="5" t="e">
        <f>VLOOKUP(B22,#REF!,2,0)</f>
        <v>#REF!</v>
      </c>
      <c r="G22" s="6" t="e">
        <f>VLOOKUP(B22,#REF!,3,0)</f>
        <v>#REF!</v>
      </c>
      <c r="H22" s="7" t="e">
        <f t="shared" si="0"/>
        <v>#REF!</v>
      </c>
    </row>
    <row r="24" spans="1:10" ht="15">
      <c r="A24" s="172" t="s">
        <v>398</v>
      </c>
      <c r="B24" s="172"/>
      <c r="C24" s="172"/>
      <c r="D24" s="172"/>
      <c r="E24" s="172"/>
      <c r="F24" s="172"/>
      <c r="G24" s="172"/>
      <c r="H24" s="172"/>
      <c r="I24" s="172"/>
      <c r="J24" s="172"/>
    </row>
    <row r="25" spans="1:10">
      <c r="A25" s="1" t="s">
        <v>230</v>
      </c>
      <c r="B25" s="170" t="s">
        <v>305</v>
      </c>
      <c r="C25" s="171"/>
      <c r="D25" s="171"/>
      <c r="E25" s="171"/>
      <c r="F25" s="171"/>
      <c r="G25" s="171"/>
      <c r="H25" s="171"/>
      <c r="I25" s="171"/>
      <c r="J25" s="171"/>
    </row>
    <row r="26" spans="1:10">
      <c r="A26" s="1" t="s">
        <v>231</v>
      </c>
      <c r="B26" s="170" t="s">
        <v>306</v>
      </c>
      <c r="C26" s="171"/>
      <c r="D26" s="171"/>
      <c r="E26" s="171"/>
      <c r="F26" s="171"/>
      <c r="G26" s="171"/>
      <c r="H26" s="171"/>
      <c r="I26" s="171"/>
      <c r="J26" s="171"/>
    </row>
    <row r="27" spans="1:10">
      <c r="A27" s="1" t="s">
        <v>232</v>
      </c>
      <c r="B27" s="170" t="s">
        <v>307</v>
      </c>
      <c r="C27" s="171"/>
      <c r="D27" s="171"/>
      <c r="E27" s="171"/>
      <c r="F27" s="171"/>
      <c r="G27" s="171"/>
      <c r="H27" s="171"/>
      <c r="I27" s="171"/>
      <c r="J27" s="171"/>
    </row>
    <row r="28" spans="1:10">
      <c r="A28" s="1" t="s">
        <v>233</v>
      </c>
      <c r="B28" s="170" t="s">
        <v>308</v>
      </c>
      <c r="C28" s="171"/>
      <c r="D28" s="171"/>
      <c r="E28" s="171"/>
      <c r="F28" s="171"/>
      <c r="G28" s="171"/>
      <c r="H28" s="171"/>
      <c r="I28" s="171"/>
      <c r="J28" s="171"/>
    </row>
    <row r="29" spans="1:10">
      <c r="A29" s="1" t="s">
        <v>234</v>
      </c>
      <c r="B29" s="170" t="s">
        <v>294</v>
      </c>
      <c r="C29" s="171"/>
      <c r="D29" s="171"/>
      <c r="E29" s="171"/>
      <c r="F29" s="171"/>
      <c r="G29" s="171"/>
      <c r="H29" s="171"/>
      <c r="I29" s="171"/>
      <c r="J29" s="171"/>
    </row>
    <row r="30" spans="1:10" ht="13.25" customHeight="1">
      <c r="A30" s="1" t="s">
        <v>253</v>
      </c>
      <c r="B30" s="170" t="s">
        <v>309</v>
      </c>
      <c r="C30" s="171"/>
      <c r="D30" s="171"/>
      <c r="E30" s="171"/>
      <c r="F30" s="171"/>
      <c r="G30" s="171"/>
      <c r="H30" s="171"/>
      <c r="I30" s="171"/>
      <c r="J30" s="171"/>
    </row>
    <row r="31" spans="1:10">
      <c r="A31" s="1" t="s">
        <v>255</v>
      </c>
      <c r="B31" s="170" t="s">
        <v>310</v>
      </c>
      <c r="C31" s="171"/>
      <c r="D31" s="171"/>
      <c r="E31" s="171"/>
      <c r="F31" s="171"/>
      <c r="G31" s="171"/>
      <c r="H31" s="171"/>
      <c r="I31" s="171"/>
      <c r="J31" s="171"/>
    </row>
    <row r="32" spans="1:10">
      <c r="A32" s="1"/>
      <c r="B32" s="170"/>
      <c r="C32" s="171"/>
      <c r="D32" s="171"/>
      <c r="E32" s="171"/>
      <c r="F32" s="171"/>
      <c r="G32" s="171"/>
      <c r="H32" s="171"/>
      <c r="I32" s="171"/>
      <c r="J32" s="171"/>
    </row>
    <row r="33" spans="1:11">
      <c r="A33" s="1"/>
      <c r="B33" s="170"/>
      <c r="C33" s="170"/>
      <c r="D33" s="170"/>
      <c r="E33" s="170"/>
      <c r="F33" s="170"/>
      <c r="G33" s="170"/>
      <c r="H33" s="170"/>
      <c r="I33" s="170"/>
      <c r="J33" s="170"/>
    </row>
    <row r="35" spans="1:11" ht="15">
      <c r="A35" s="172" t="s">
        <v>400</v>
      </c>
      <c r="B35" s="172"/>
      <c r="C35" s="172"/>
      <c r="D35" s="172"/>
      <c r="E35" s="172"/>
      <c r="F35" s="8"/>
      <c r="G35" s="172" t="s">
        <v>401</v>
      </c>
      <c r="H35" s="172"/>
      <c r="I35" s="172"/>
      <c r="J35" s="172"/>
    </row>
    <row r="36" spans="1:11" ht="15">
      <c r="G36" s="8"/>
      <c r="H36" s="8"/>
      <c r="I36" s="8"/>
      <c r="J36" s="8"/>
      <c r="K36" s="8"/>
    </row>
    <row r="37" spans="1:11">
      <c r="B37" s="1" t="s">
        <v>237</v>
      </c>
      <c r="E37" s="14">
        <v>4.5</v>
      </c>
      <c r="G37" s="1"/>
      <c r="H37" s="1" t="s">
        <v>237</v>
      </c>
      <c r="I37" s="1"/>
      <c r="J37" s="18">
        <f>E37</f>
        <v>4.5</v>
      </c>
    </row>
    <row r="38" spans="1:11">
      <c r="B38" s="1" t="s">
        <v>227</v>
      </c>
      <c r="E38" s="16" t="e">
        <f>SUM($H$13:$H$22)</f>
        <v>#REF!</v>
      </c>
      <c r="G38" s="1"/>
      <c r="H38" s="1" t="s">
        <v>227</v>
      </c>
      <c r="I38" s="1"/>
      <c r="J38" s="16" t="e">
        <f>SUM($H$13:$H$22)</f>
        <v>#REF!</v>
      </c>
    </row>
    <row r="39" spans="1:11" s="11" customFormat="1">
      <c r="B39" s="12" t="s">
        <v>238</v>
      </c>
      <c r="E39" s="17" t="e">
        <f>E38/(E37-E40)</f>
        <v>#REF!</v>
      </c>
      <c r="F39"/>
      <c r="G39" s="12"/>
      <c r="H39" s="12" t="s">
        <v>238</v>
      </c>
      <c r="I39" s="12"/>
      <c r="J39" s="17" t="e">
        <f>+J38/(J37-J40)</f>
        <v>#REF!</v>
      </c>
    </row>
    <row r="40" spans="1:11">
      <c r="B40" s="1" t="s">
        <v>239</v>
      </c>
      <c r="E40" s="18">
        <f>E37/106*6</f>
        <v>0.25471698113207547</v>
      </c>
      <c r="G40" s="1"/>
      <c r="H40" s="1" t="s">
        <v>239</v>
      </c>
      <c r="I40" s="1"/>
      <c r="J40" s="18">
        <f>J37/112*12</f>
        <v>0.48214285714285721</v>
      </c>
    </row>
    <row r="41" spans="1:11">
      <c r="B41" s="1" t="s">
        <v>240</v>
      </c>
      <c r="E41" s="16" t="e">
        <f>E37-E38-E40</f>
        <v>#REF!</v>
      </c>
      <c r="G41" s="1"/>
      <c r="H41" s="1" t="s">
        <v>240</v>
      </c>
      <c r="I41" s="1"/>
      <c r="J41" s="15"/>
    </row>
    <row r="42" spans="1:11">
      <c r="B42" s="1"/>
      <c r="E42" s="9"/>
      <c r="G42" s="1"/>
      <c r="H42" s="1"/>
      <c r="I42" s="1"/>
      <c r="J42" s="10"/>
    </row>
    <row r="43" spans="1:11">
      <c r="B43" s="1" t="s">
        <v>241</v>
      </c>
      <c r="E43" s="19">
        <v>6</v>
      </c>
      <c r="G43" s="1"/>
      <c r="H43" s="1" t="s">
        <v>242</v>
      </c>
      <c r="I43" s="1"/>
      <c r="J43" s="19">
        <v>12</v>
      </c>
    </row>
    <row r="47" spans="1:11">
      <c r="B47" s="13" t="s">
        <v>402</v>
      </c>
    </row>
  </sheetData>
  <mergeCells count="35">
    <mergeCell ref="B32:J32"/>
    <mergeCell ref="B33:J33"/>
    <mergeCell ref="A35:E35"/>
    <mergeCell ref="G35:J35"/>
    <mergeCell ref="B26:J26"/>
    <mergeCell ref="B27:J27"/>
    <mergeCell ref="B28:J28"/>
    <mergeCell ref="B29:J29"/>
    <mergeCell ref="B30:J30"/>
    <mergeCell ref="B31:J31"/>
    <mergeCell ref="B25:J25"/>
    <mergeCell ref="B18:C18"/>
    <mergeCell ref="D18:E18"/>
    <mergeCell ref="B19:C19"/>
    <mergeCell ref="D19:E19"/>
    <mergeCell ref="B20:C20"/>
    <mergeCell ref="D20:E20"/>
    <mergeCell ref="B21:C21"/>
    <mergeCell ref="D21:E21"/>
    <mergeCell ref="B22:C22"/>
    <mergeCell ref="D22:E22"/>
    <mergeCell ref="A24:J24"/>
    <mergeCell ref="B15:C15"/>
    <mergeCell ref="D15:E15"/>
    <mergeCell ref="B16:C16"/>
    <mergeCell ref="D16:E16"/>
    <mergeCell ref="B17:C17"/>
    <mergeCell ref="D17:E17"/>
    <mergeCell ref="B14:C14"/>
    <mergeCell ref="D14:E14"/>
    <mergeCell ref="A10:J10"/>
    <mergeCell ref="B12:C12"/>
    <mergeCell ref="D12:E12"/>
    <mergeCell ref="B13:C13"/>
    <mergeCell ref="D13:E13"/>
  </mergeCells>
  <dataValidations count="1">
    <dataValidation type="list" allowBlank="1" showInputMessage="1" showErrorMessage="1" sqref="B13:C22" xr:uid="{00000000-0002-0000-0400-000000000000}">
      <formula1>#REF!</formula1>
    </dataValidation>
  </dataValidations>
  <pageMargins left="0.7" right="0.7" top="0.75" bottom="0.75" header="0.3" footer="0.3"/>
  <pageSetup paperSize="9" orientation="portrait" verticalDpi="0"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D4E5DD"/>
  </sheetPr>
  <dimension ref="A10:K50"/>
  <sheetViews>
    <sheetView showGridLines="0" workbookViewId="0"/>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10" spans="1:10" ht="24.5" customHeight="1">
      <c r="A10" s="173" t="s">
        <v>409</v>
      </c>
      <c r="B10" s="173"/>
      <c r="C10" s="173"/>
      <c r="D10" s="173"/>
      <c r="E10" s="173"/>
      <c r="F10" s="173"/>
      <c r="G10" s="173"/>
      <c r="H10" s="173"/>
      <c r="I10" s="173"/>
      <c r="J10" s="173"/>
    </row>
    <row r="12" spans="1:10" ht="16">
      <c r="B12" s="169" t="s">
        <v>391</v>
      </c>
      <c r="C12" s="169"/>
      <c r="D12" s="169" t="s">
        <v>392</v>
      </c>
      <c r="E12" s="169"/>
      <c r="F12" s="3" t="s">
        <v>393</v>
      </c>
      <c r="G12" s="4" t="s">
        <v>394</v>
      </c>
      <c r="H12" s="3" t="s">
        <v>395</v>
      </c>
    </row>
    <row r="13" spans="1:10" ht="16">
      <c r="B13" s="167" t="s">
        <v>396</v>
      </c>
      <c r="C13" s="167"/>
      <c r="D13" s="167">
        <v>1</v>
      </c>
      <c r="E13" s="167"/>
      <c r="F13" s="5" t="e">
        <f>VLOOKUP(B13,#REF!,2,0)</f>
        <v>#REF!</v>
      </c>
      <c r="G13" s="6" t="e">
        <f>VLOOKUP(B13,#REF!,3,0)</f>
        <v>#REF!</v>
      </c>
      <c r="H13" s="7" t="e">
        <f>G13*D13</f>
        <v>#REF!</v>
      </c>
    </row>
    <row r="14" spans="1:10" ht="16">
      <c r="B14" s="167" t="s">
        <v>155</v>
      </c>
      <c r="C14" s="167"/>
      <c r="D14" s="167">
        <v>0.02</v>
      </c>
      <c r="E14" s="167"/>
      <c r="F14" s="5" t="e">
        <f>VLOOKUP(B14,#REF!,2,0)</f>
        <v>#REF!</v>
      </c>
      <c r="G14" s="6" t="e">
        <f>VLOOKUP(B14,#REF!,3,0)</f>
        <v>#REF!</v>
      </c>
      <c r="H14" s="7" t="e">
        <f t="shared" ref="H14:H25" si="0">G14*D14</f>
        <v>#REF!</v>
      </c>
    </row>
    <row r="15" spans="1:10" ht="16">
      <c r="B15" s="167" t="s">
        <v>160</v>
      </c>
      <c r="C15" s="167"/>
      <c r="D15" s="167">
        <v>0.02</v>
      </c>
      <c r="E15" s="167"/>
      <c r="F15" s="5" t="e">
        <f>VLOOKUP(B15,#REF!,2,0)</f>
        <v>#REF!</v>
      </c>
      <c r="G15" s="6" t="e">
        <f>VLOOKUP(B15,#REF!,3,0)</f>
        <v>#REF!</v>
      </c>
      <c r="H15" s="7" t="e">
        <f t="shared" si="0"/>
        <v>#REF!</v>
      </c>
    </row>
    <row r="16" spans="1:10" ht="16">
      <c r="B16" s="167" t="s">
        <v>161</v>
      </c>
      <c r="C16" s="167"/>
      <c r="D16" s="167">
        <v>1.4999999999999999E-2</v>
      </c>
      <c r="E16" s="167"/>
      <c r="F16" s="5" t="e">
        <f>VLOOKUP(B16,#REF!,2,0)</f>
        <v>#REF!</v>
      </c>
      <c r="G16" s="6" t="e">
        <f>VLOOKUP(B16,#REF!,3,0)</f>
        <v>#REF!</v>
      </c>
      <c r="H16" s="7" t="e">
        <f t="shared" si="0"/>
        <v>#REF!</v>
      </c>
    </row>
    <row r="17" spans="1:10" ht="16">
      <c r="B17" s="167" t="s">
        <v>67</v>
      </c>
      <c r="C17" s="167"/>
      <c r="D17" s="167">
        <v>0.05</v>
      </c>
      <c r="E17" s="167"/>
      <c r="F17" s="5" t="e">
        <f>VLOOKUP(B17,#REF!,2,0)</f>
        <v>#REF!</v>
      </c>
      <c r="G17" s="6" t="e">
        <f>VLOOKUP(B17,#REF!,3,0)</f>
        <v>#REF!</v>
      </c>
      <c r="H17" s="7" t="e">
        <f t="shared" si="0"/>
        <v>#REF!</v>
      </c>
    </row>
    <row r="18" spans="1:10" ht="16">
      <c r="B18" s="167" t="s">
        <v>162</v>
      </c>
      <c r="C18" s="167"/>
      <c r="D18" s="167">
        <v>2E-3</v>
      </c>
      <c r="E18" s="167"/>
      <c r="F18" s="5" t="e">
        <f>VLOOKUP(B18,#REF!,2,0)</f>
        <v>#REF!</v>
      </c>
      <c r="G18" s="6" t="e">
        <f>VLOOKUP(B18,#REF!,3,0)</f>
        <v>#REF!</v>
      </c>
      <c r="H18" s="7" t="e">
        <f t="shared" si="0"/>
        <v>#REF!</v>
      </c>
    </row>
    <row r="19" spans="1:10" ht="16">
      <c r="B19" s="167" t="s">
        <v>163</v>
      </c>
      <c r="C19" s="167"/>
      <c r="D19" s="167">
        <v>5.0000000000000001E-3</v>
      </c>
      <c r="E19" s="167"/>
      <c r="F19" s="5" t="e">
        <f>VLOOKUP(B19,#REF!,2,0)</f>
        <v>#REF!</v>
      </c>
      <c r="G19" s="6" t="e">
        <f>VLOOKUP(B19,#REF!,3,0)</f>
        <v>#REF!</v>
      </c>
      <c r="H19" s="7" t="e">
        <f t="shared" si="0"/>
        <v>#REF!</v>
      </c>
    </row>
    <row r="20" spans="1:10" ht="16">
      <c r="B20" s="167" t="s">
        <v>164</v>
      </c>
      <c r="C20" s="167"/>
      <c r="D20" s="167">
        <v>5.0000000000000001E-3</v>
      </c>
      <c r="E20" s="167"/>
      <c r="F20" s="5" t="e">
        <f>VLOOKUP(B20,#REF!,2,0)</f>
        <v>#REF!</v>
      </c>
      <c r="G20" s="6" t="e">
        <f>VLOOKUP(B20,#REF!,3,0)</f>
        <v>#REF!</v>
      </c>
      <c r="H20" s="7" t="e">
        <f t="shared" si="0"/>
        <v>#REF!</v>
      </c>
    </row>
    <row r="21" spans="1:10" ht="16">
      <c r="B21" s="174" t="s">
        <v>165</v>
      </c>
      <c r="C21" s="175"/>
      <c r="D21" s="167">
        <v>0.03</v>
      </c>
      <c r="E21" s="167"/>
      <c r="F21" s="5" t="e">
        <f>VLOOKUP(B21,#REF!,2,0)</f>
        <v>#REF!</v>
      </c>
      <c r="G21" s="6" t="e">
        <f>VLOOKUP(B21,#REF!,3,0)</f>
        <v>#REF!</v>
      </c>
      <c r="H21" s="7" t="e">
        <f t="shared" si="0"/>
        <v>#REF!</v>
      </c>
    </row>
    <row r="22" spans="1:10" ht="16">
      <c r="B22" s="174" t="s">
        <v>166</v>
      </c>
      <c r="C22" s="175"/>
      <c r="D22" s="167">
        <v>2E-3</v>
      </c>
      <c r="E22" s="167"/>
      <c r="F22" s="5" t="e">
        <f>VLOOKUP(B22,#REF!,2,0)</f>
        <v>#REF!</v>
      </c>
      <c r="G22" s="6" t="e">
        <f>VLOOKUP(B22,#REF!,3,0)</f>
        <v>#REF!</v>
      </c>
      <c r="H22" s="7" t="e">
        <f t="shared" si="0"/>
        <v>#REF!</v>
      </c>
    </row>
    <row r="23" spans="1:10" ht="16">
      <c r="B23" s="167" t="s">
        <v>47</v>
      </c>
      <c r="C23" s="167"/>
      <c r="D23" s="167">
        <v>0.05</v>
      </c>
      <c r="E23" s="167"/>
      <c r="F23" s="5" t="e">
        <f>VLOOKUP(B23,#REF!,2,0)</f>
        <v>#REF!</v>
      </c>
      <c r="G23" s="6" t="e">
        <f>VLOOKUP(B23,#REF!,3,0)</f>
        <v>#REF!</v>
      </c>
      <c r="H23" s="7" t="e">
        <f t="shared" si="0"/>
        <v>#REF!</v>
      </c>
    </row>
    <row r="24" spans="1:10" ht="16">
      <c r="B24" s="174" t="s">
        <v>74</v>
      </c>
      <c r="C24" s="175"/>
      <c r="D24" s="167">
        <v>0.03</v>
      </c>
      <c r="E24" s="167"/>
      <c r="F24" s="5" t="e">
        <f>VLOOKUP(B24,#REF!,2,0)</f>
        <v>#REF!</v>
      </c>
      <c r="G24" s="6" t="e">
        <f>VLOOKUP(B24,#REF!,3,0)</f>
        <v>#REF!</v>
      </c>
      <c r="H24" s="7" t="e">
        <f t="shared" si="0"/>
        <v>#REF!</v>
      </c>
    </row>
    <row r="25" spans="1:10" ht="16">
      <c r="B25" s="167" t="s">
        <v>321</v>
      </c>
      <c r="C25" s="167"/>
      <c r="D25" s="167">
        <v>0.03</v>
      </c>
      <c r="E25" s="167"/>
      <c r="F25" s="5" t="e">
        <f>VLOOKUP(B25,#REF!,2,0)</f>
        <v>#REF!</v>
      </c>
      <c r="G25" s="6" t="e">
        <f>VLOOKUP(B25,#REF!,3,0)</f>
        <v>#REF!</v>
      </c>
      <c r="H25" s="7" t="e">
        <f t="shared" si="0"/>
        <v>#REF!</v>
      </c>
    </row>
    <row r="27" spans="1:10" ht="15">
      <c r="A27" s="172" t="s">
        <v>398</v>
      </c>
      <c r="B27" s="172"/>
      <c r="C27" s="172"/>
      <c r="D27" s="172"/>
      <c r="E27" s="172"/>
      <c r="F27" s="172"/>
      <c r="G27" s="172"/>
      <c r="H27" s="172"/>
      <c r="I27" s="172"/>
      <c r="J27" s="172"/>
    </row>
    <row r="28" spans="1:10">
      <c r="A28" s="1" t="s">
        <v>230</v>
      </c>
      <c r="B28" s="170" t="s">
        <v>294</v>
      </c>
      <c r="C28" s="171"/>
      <c r="D28" s="171"/>
      <c r="E28" s="171"/>
      <c r="F28" s="171"/>
      <c r="G28" s="171"/>
      <c r="H28" s="171"/>
      <c r="I28" s="171"/>
      <c r="J28" s="171"/>
    </row>
    <row r="29" spans="1:10">
      <c r="A29" s="1" t="s">
        <v>231</v>
      </c>
      <c r="B29" s="170" t="s">
        <v>324</v>
      </c>
      <c r="C29" s="171"/>
      <c r="D29" s="171"/>
      <c r="E29" s="171"/>
      <c r="F29" s="171"/>
      <c r="G29" s="171"/>
      <c r="H29" s="171"/>
      <c r="I29" s="171"/>
      <c r="J29" s="171"/>
    </row>
    <row r="30" spans="1:10">
      <c r="A30" s="1" t="s">
        <v>232</v>
      </c>
      <c r="B30" s="170" t="s">
        <v>410</v>
      </c>
      <c r="C30" s="171"/>
      <c r="D30" s="171"/>
      <c r="E30" s="171"/>
      <c r="F30" s="171"/>
      <c r="G30" s="171"/>
      <c r="H30" s="171"/>
      <c r="I30" s="171"/>
      <c r="J30" s="171"/>
    </row>
    <row r="31" spans="1:10">
      <c r="A31" s="1" t="s">
        <v>233</v>
      </c>
      <c r="B31" s="170" t="s">
        <v>326</v>
      </c>
      <c r="C31" s="171"/>
      <c r="D31" s="171"/>
      <c r="E31" s="171"/>
      <c r="F31" s="171"/>
      <c r="G31" s="171"/>
      <c r="H31" s="171"/>
      <c r="I31" s="171"/>
      <c r="J31" s="171"/>
    </row>
    <row r="32" spans="1:10">
      <c r="A32" s="1" t="s">
        <v>234</v>
      </c>
      <c r="B32" s="170" t="s">
        <v>327</v>
      </c>
      <c r="C32" s="171"/>
      <c r="D32" s="171"/>
      <c r="E32" s="171"/>
      <c r="F32" s="171"/>
      <c r="G32" s="171"/>
      <c r="H32" s="171"/>
      <c r="I32" s="171"/>
      <c r="J32" s="171"/>
    </row>
    <row r="33" spans="1:11" ht="13.25" customHeight="1">
      <c r="A33" s="1" t="s">
        <v>253</v>
      </c>
      <c r="B33" s="170" t="s">
        <v>328</v>
      </c>
      <c r="C33" s="171"/>
      <c r="D33" s="171"/>
      <c r="E33" s="171"/>
      <c r="F33" s="171"/>
      <c r="G33" s="171"/>
      <c r="H33" s="171"/>
      <c r="I33" s="171"/>
      <c r="J33" s="171"/>
    </row>
    <row r="34" spans="1:11">
      <c r="A34" s="1"/>
      <c r="B34" s="170"/>
      <c r="C34" s="171"/>
      <c r="D34" s="171"/>
      <c r="E34" s="171"/>
      <c r="F34" s="171"/>
      <c r="G34" s="171"/>
      <c r="H34" s="171"/>
      <c r="I34" s="171"/>
      <c r="J34" s="171"/>
    </row>
    <row r="35" spans="1:11">
      <c r="A35" s="1"/>
      <c r="B35" s="170"/>
      <c r="C35" s="171"/>
      <c r="D35" s="171"/>
      <c r="E35" s="171"/>
      <c r="F35" s="171"/>
      <c r="G35" s="171"/>
      <c r="H35" s="171"/>
      <c r="I35" s="171"/>
      <c r="J35" s="171"/>
    </row>
    <row r="36" spans="1:11">
      <c r="A36" s="1"/>
      <c r="B36" s="170"/>
      <c r="C36" s="170"/>
      <c r="D36" s="170"/>
      <c r="E36" s="170"/>
      <c r="F36" s="170"/>
      <c r="G36" s="170"/>
      <c r="H36" s="170"/>
      <c r="I36" s="170"/>
      <c r="J36" s="170"/>
    </row>
    <row r="38" spans="1:11" ht="15">
      <c r="A38" s="172" t="s">
        <v>400</v>
      </c>
      <c r="B38" s="172"/>
      <c r="C38" s="172"/>
      <c r="D38" s="172"/>
      <c r="E38" s="172"/>
      <c r="F38" s="8"/>
      <c r="G38" s="172" t="s">
        <v>401</v>
      </c>
      <c r="H38" s="172"/>
      <c r="I38" s="172"/>
      <c r="J38" s="172"/>
    </row>
    <row r="39" spans="1:11" ht="15">
      <c r="G39" s="8"/>
      <c r="H39" s="8"/>
      <c r="I39" s="8"/>
      <c r="J39" s="8"/>
      <c r="K39" s="8"/>
    </row>
    <row r="40" spans="1:11">
      <c r="B40" s="1" t="s">
        <v>237</v>
      </c>
      <c r="E40" s="14">
        <v>4.5</v>
      </c>
      <c r="G40" s="1"/>
      <c r="H40" s="1" t="s">
        <v>237</v>
      </c>
      <c r="I40" s="1"/>
      <c r="J40" s="18">
        <f>E40</f>
        <v>4.5</v>
      </c>
    </row>
    <row r="41" spans="1:11">
      <c r="B41" s="1" t="s">
        <v>227</v>
      </c>
      <c r="E41" s="16" t="e">
        <f>SUM($H$13:$H$25)</f>
        <v>#REF!</v>
      </c>
      <c r="G41" s="1"/>
      <c r="H41" s="1" t="s">
        <v>227</v>
      </c>
      <c r="I41" s="1"/>
      <c r="J41" s="16" t="e">
        <f>SUM($H$13:$H$25)</f>
        <v>#REF!</v>
      </c>
    </row>
    <row r="42" spans="1:11" s="11" customFormat="1">
      <c r="B42" s="12" t="s">
        <v>238</v>
      </c>
      <c r="E42" s="17" t="e">
        <f>E41/(E40-E43)</f>
        <v>#REF!</v>
      </c>
      <c r="F42"/>
      <c r="G42" s="12"/>
      <c r="H42" s="12" t="s">
        <v>238</v>
      </c>
      <c r="I42" s="12"/>
      <c r="J42" s="17" t="e">
        <f>+J41/(J40-J43)</f>
        <v>#REF!</v>
      </c>
    </row>
    <row r="43" spans="1:11">
      <c r="B43" s="1" t="s">
        <v>239</v>
      </c>
      <c r="E43" s="18">
        <f>E40/106*6</f>
        <v>0.25471698113207547</v>
      </c>
      <c r="G43" s="1"/>
      <c r="H43" s="1" t="s">
        <v>239</v>
      </c>
      <c r="I43" s="1"/>
      <c r="J43" s="18">
        <f>J40/112*12</f>
        <v>0.48214285714285721</v>
      </c>
    </row>
    <row r="44" spans="1:11">
      <c r="B44" s="1" t="s">
        <v>240</v>
      </c>
      <c r="E44" s="16" t="e">
        <f>E40-E41-E43</f>
        <v>#REF!</v>
      </c>
      <c r="G44" s="1"/>
      <c r="H44" s="1" t="s">
        <v>240</v>
      </c>
      <c r="I44" s="1"/>
      <c r="J44" s="15"/>
    </row>
    <row r="45" spans="1:11">
      <c r="B45" s="1"/>
      <c r="E45" s="9"/>
      <c r="G45" s="1"/>
      <c r="H45" s="1"/>
      <c r="I45" s="1"/>
      <c r="J45" s="10"/>
    </row>
    <row r="46" spans="1:11">
      <c r="B46" s="1" t="s">
        <v>241</v>
      </c>
      <c r="E46" s="19">
        <v>6</v>
      </c>
      <c r="G46" s="1"/>
      <c r="H46" s="1" t="s">
        <v>242</v>
      </c>
      <c r="I46" s="1"/>
      <c r="J46" s="19">
        <v>12</v>
      </c>
    </row>
    <row r="50" spans="2:2">
      <c r="B50" s="13" t="s">
        <v>402</v>
      </c>
    </row>
  </sheetData>
  <mergeCells count="41">
    <mergeCell ref="B35:J35"/>
    <mergeCell ref="B36:J36"/>
    <mergeCell ref="A38:E38"/>
    <mergeCell ref="G38:J38"/>
    <mergeCell ref="B21:C21"/>
    <mergeCell ref="B22:C22"/>
    <mergeCell ref="D21:E21"/>
    <mergeCell ref="D22:E22"/>
    <mergeCell ref="B24:C24"/>
    <mergeCell ref="D24:E24"/>
    <mergeCell ref="B29:J29"/>
    <mergeCell ref="B30:J30"/>
    <mergeCell ref="B31:J31"/>
    <mergeCell ref="B32:J32"/>
    <mergeCell ref="B33:J33"/>
    <mergeCell ref="B34:J34"/>
    <mergeCell ref="B28:J28"/>
    <mergeCell ref="B18:C18"/>
    <mergeCell ref="D18:E18"/>
    <mergeCell ref="B19:C19"/>
    <mergeCell ref="D19:E19"/>
    <mergeCell ref="B20:C20"/>
    <mergeCell ref="D20:E20"/>
    <mergeCell ref="B23:C23"/>
    <mergeCell ref="D23:E23"/>
    <mergeCell ref="B25:C25"/>
    <mergeCell ref="D25:E25"/>
    <mergeCell ref="A27:J27"/>
    <mergeCell ref="B15:C15"/>
    <mergeCell ref="D15:E15"/>
    <mergeCell ref="B16:C16"/>
    <mergeCell ref="D16:E16"/>
    <mergeCell ref="B17:C17"/>
    <mergeCell ref="D17:E17"/>
    <mergeCell ref="B14:C14"/>
    <mergeCell ref="D14:E14"/>
    <mergeCell ref="A10:J10"/>
    <mergeCell ref="B12:C12"/>
    <mergeCell ref="D12:E12"/>
    <mergeCell ref="B13:C13"/>
    <mergeCell ref="D13:E13"/>
  </mergeCells>
  <dataValidations count="1">
    <dataValidation type="list" allowBlank="1" showInputMessage="1" showErrorMessage="1" sqref="B13:B25 C25 C23 C13:C20" xr:uid="{00000000-0002-0000-0500-000000000000}">
      <formula1>#REF!</formula1>
    </dataValidation>
  </dataValidations>
  <pageMargins left="0.7" right="0.7" top="0.75" bottom="0.75" header="0.3" footer="0.3"/>
  <pageSetup paperSize="9" orientation="portrait" verticalDpi="0"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D4E5DD"/>
  </sheetPr>
  <dimension ref="A10:K47"/>
  <sheetViews>
    <sheetView showGridLines="0" workbookViewId="0"/>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10" spans="1:10" ht="24.5" customHeight="1">
      <c r="A10" s="168" t="s">
        <v>411</v>
      </c>
      <c r="B10" s="168"/>
      <c r="C10" s="168"/>
      <c r="D10" s="168"/>
      <c r="E10" s="168"/>
      <c r="F10" s="168"/>
      <c r="G10" s="168"/>
      <c r="H10" s="168"/>
      <c r="I10" s="168"/>
      <c r="J10" s="168"/>
    </row>
    <row r="12" spans="1:10" ht="16">
      <c r="B12" s="169" t="s">
        <v>391</v>
      </c>
      <c r="C12" s="169"/>
      <c r="D12" s="169" t="s">
        <v>392</v>
      </c>
      <c r="E12" s="169"/>
      <c r="F12" s="3" t="s">
        <v>393</v>
      </c>
      <c r="G12" s="4" t="s">
        <v>394</v>
      </c>
      <c r="H12" s="3" t="s">
        <v>395</v>
      </c>
    </row>
    <row r="13" spans="1:10" ht="16">
      <c r="B13" s="167" t="s">
        <v>396</v>
      </c>
      <c r="C13" s="167"/>
      <c r="D13" s="167">
        <v>1</v>
      </c>
      <c r="E13" s="167"/>
      <c r="F13" s="5" t="e">
        <f>VLOOKUP(B13,#REF!,2,0)</f>
        <v>#REF!</v>
      </c>
      <c r="G13" s="6" t="e">
        <f>VLOOKUP(B13,#REF!,3,0)</f>
        <v>#REF!</v>
      </c>
      <c r="H13" s="7" t="e">
        <f>G13*D13</f>
        <v>#REF!</v>
      </c>
    </row>
    <row r="14" spans="1:10" ht="16">
      <c r="B14" s="167" t="s">
        <v>167</v>
      </c>
      <c r="C14" s="167"/>
      <c r="D14" s="167">
        <v>0.09</v>
      </c>
      <c r="E14" s="167"/>
      <c r="F14" s="5" t="e">
        <f>VLOOKUP(B14,#REF!,2,0)</f>
        <v>#REF!</v>
      </c>
      <c r="G14" s="6" t="e">
        <f>VLOOKUP(B14,#REF!,3,0)</f>
        <v>#REF!</v>
      </c>
      <c r="H14" s="7" t="e">
        <f t="shared" ref="H14:H22" si="0">G14*D14</f>
        <v>#REF!</v>
      </c>
    </row>
    <row r="15" spans="1:10" ht="16">
      <c r="B15" s="167" t="s">
        <v>131</v>
      </c>
      <c r="C15" s="167"/>
      <c r="D15" s="167">
        <v>0.02</v>
      </c>
      <c r="E15" s="167"/>
      <c r="F15" s="5" t="e">
        <f>VLOOKUP(B15,#REF!,2,0)</f>
        <v>#REF!</v>
      </c>
      <c r="G15" s="6" t="e">
        <f>VLOOKUP(B15,#REF!,3,0)</f>
        <v>#REF!</v>
      </c>
      <c r="H15" s="7" t="e">
        <f t="shared" si="0"/>
        <v>#REF!</v>
      </c>
    </row>
    <row r="16" spans="1:10" ht="16">
      <c r="B16" s="167" t="s">
        <v>168</v>
      </c>
      <c r="C16" s="167"/>
      <c r="D16" s="167">
        <v>0.02</v>
      </c>
      <c r="E16" s="167"/>
      <c r="F16" s="5" t="e">
        <f>VLOOKUP(B16,#REF!,2,0)</f>
        <v>#REF!</v>
      </c>
      <c r="G16" s="6" t="e">
        <f>VLOOKUP(B16,#REF!,3,0)</f>
        <v>#REF!</v>
      </c>
      <c r="H16" s="7" t="e">
        <f t="shared" si="0"/>
        <v>#REF!</v>
      </c>
    </row>
    <row r="17" spans="1:10" ht="16">
      <c r="B17" s="167" t="s">
        <v>169</v>
      </c>
      <c r="C17" s="167"/>
      <c r="D17" s="167">
        <v>0.01</v>
      </c>
      <c r="E17" s="167"/>
      <c r="F17" s="5" t="e">
        <f>VLOOKUP(B17,#REF!,2,0)</f>
        <v>#REF!</v>
      </c>
      <c r="G17" s="6" t="e">
        <f>VLOOKUP(B17,#REF!,3,0)</f>
        <v>#REF!</v>
      </c>
      <c r="H17" s="7" t="e">
        <f t="shared" si="0"/>
        <v>#REF!</v>
      </c>
    </row>
    <row r="18" spans="1:10" ht="16">
      <c r="B18" s="167" t="s">
        <v>170</v>
      </c>
      <c r="C18" s="167"/>
      <c r="D18" s="167">
        <v>0.2</v>
      </c>
      <c r="E18" s="167"/>
      <c r="F18" s="5" t="e">
        <f>VLOOKUP(B18,#REF!,2,0)</f>
        <v>#REF!</v>
      </c>
      <c r="G18" s="6" t="e">
        <f>VLOOKUP(B18,#REF!,3,0)</f>
        <v>#REF!</v>
      </c>
      <c r="H18" s="7" t="e">
        <f t="shared" si="0"/>
        <v>#REF!</v>
      </c>
    </row>
    <row r="19" spans="1:10" ht="16">
      <c r="B19" s="167" t="s">
        <v>171</v>
      </c>
      <c r="C19" s="167"/>
      <c r="D19" s="167">
        <v>0.02</v>
      </c>
      <c r="E19" s="167"/>
      <c r="F19" s="5" t="e">
        <f>VLOOKUP(B19,#REF!,2,0)</f>
        <v>#REF!</v>
      </c>
      <c r="G19" s="6" t="e">
        <f>VLOOKUP(B19,#REF!,3,0)</f>
        <v>#REF!</v>
      </c>
      <c r="H19" s="7" t="e">
        <f t="shared" si="0"/>
        <v>#REF!</v>
      </c>
    </row>
    <row r="20" spans="1:10" ht="16">
      <c r="B20" s="167" t="s">
        <v>47</v>
      </c>
      <c r="C20" s="167"/>
      <c r="D20" s="167">
        <v>0.02</v>
      </c>
      <c r="E20" s="167"/>
      <c r="F20" s="5" t="e">
        <f>VLOOKUP(B20,#REF!,2,0)</f>
        <v>#REF!</v>
      </c>
      <c r="G20" s="6" t="e">
        <f>VLOOKUP(B20,#REF!,3,0)</f>
        <v>#REF!</v>
      </c>
      <c r="H20" s="7" t="e">
        <f t="shared" si="0"/>
        <v>#REF!</v>
      </c>
    </row>
    <row r="21" spans="1:10" ht="16">
      <c r="B21" s="167" t="s">
        <v>228</v>
      </c>
      <c r="C21" s="167"/>
      <c r="D21" s="167">
        <v>0</v>
      </c>
      <c r="E21" s="167"/>
      <c r="F21" s="5" t="e">
        <f>VLOOKUP(B21,#REF!,2,0)</f>
        <v>#REF!</v>
      </c>
      <c r="G21" s="6" t="e">
        <f>VLOOKUP(B21,#REF!,3,0)</f>
        <v>#REF!</v>
      </c>
      <c r="H21" s="7" t="e">
        <f t="shared" si="0"/>
        <v>#REF!</v>
      </c>
    </row>
    <row r="22" spans="1:10" ht="16">
      <c r="B22" s="167" t="s">
        <v>228</v>
      </c>
      <c r="C22" s="167"/>
      <c r="D22" s="167">
        <v>0</v>
      </c>
      <c r="E22" s="167"/>
      <c r="F22" s="5" t="e">
        <f>VLOOKUP(B22,#REF!,2,0)</f>
        <v>#REF!</v>
      </c>
      <c r="G22" s="6" t="e">
        <f>VLOOKUP(B22,#REF!,3,0)</f>
        <v>#REF!</v>
      </c>
      <c r="H22" s="7" t="e">
        <f t="shared" si="0"/>
        <v>#REF!</v>
      </c>
    </row>
    <row r="24" spans="1:10" ht="15">
      <c r="A24" s="172" t="s">
        <v>398</v>
      </c>
      <c r="B24" s="172"/>
      <c r="C24" s="172"/>
      <c r="D24" s="172"/>
      <c r="E24" s="172"/>
      <c r="F24" s="172"/>
      <c r="G24" s="172"/>
      <c r="H24" s="172"/>
      <c r="I24" s="172"/>
      <c r="J24" s="172"/>
    </row>
    <row r="25" spans="1:10">
      <c r="A25" s="1" t="s">
        <v>230</v>
      </c>
      <c r="B25" s="170" t="s">
        <v>412</v>
      </c>
      <c r="C25" s="171"/>
      <c r="D25" s="171"/>
      <c r="E25" s="171"/>
      <c r="F25" s="171"/>
      <c r="G25" s="171"/>
      <c r="H25" s="171"/>
      <c r="I25" s="171"/>
      <c r="J25" s="171"/>
    </row>
    <row r="26" spans="1:10">
      <c r="A26" s="1" t="s">
        <v>231</v>
      </c>
      <c r="B26" s="170" t="s">
        <v>315</v>
      </c>
      <c r="C26" s="171"/>
      <c r="D26" s="171"/>
      <c r="E26" s="171"/>
      <c r="F26" s="171"/>
      <c r="G26" s="171"/>
      <c r="H26" s="171"/>
      <c r="I26" s="171"/>
      <c r="J26" s="171"/>
    </row>
    <row r="27" spans="1:10">
      <c r="A27" s="1" t="s">
        <v>232</v>
      </c>
      <c r="B27" s="170" t="s">
        <v>316</v>
      </c>
      <c r="C27" s="171"/>
      <c r="D27" s="171"/>
      <c r="E27" s="171"/>
      <c r="F27" s="171"/>
      <c r="G27" s="171"/>
      <c r="H27" s="171"/>
      <c r="I27" s="171"/>
      <c r="J27" s="171"/>
    </row>
    <row r="28" spans="1:10">
      <c r="A28" s="1" t="s">
        <v>233</v>
      </c>
      <c r="B28" s="170" t="s">
        <v>317</v>
      </c>
      <c r="C28" s="171"/>
      <c r="D28" s="171"/>
      <c r="E28" s="171"/>
      <c r="F28" s="171"/>
      <c r="G28" s="171"/>
      <c r="H28" s="171"/>
      <c r="I28" s="171"/>
      <c r="J28" s="171"/>
    </row>
    <row r="29" spans="1:10">
      <c r="A29" s="1" t="s">
        <v>234</v>
      </c>
      <c r="B29" s="170" t="s">
        <v>318</v>
      </c>
      <c r="C29" s="171"/>
      <c r="D29" s="171"/>
      <c r="E29" s="171"/>
      <c r="F29" s="171"/>
      <c r="G29" s="171"/>
      <c r="H29" s="171"/>
      <c r="I29" s="171"/>
      <c r="J29" s="171"/>
    </row>
    <row r="30" spans="1:10" ht="13.25" customHeight="1">
      <c r="A30" s="1" t="s">
        <v>253</v>
      </c>
      <c r="B30" s="170" t="s">
        <v>319</v>
      </c>
      <c r="C30" s="171"/>
      <c r="D30" s="171"/>
      <c r="E30" s="171"/>
      <c r="F30" s="171"/>
      <c r="G30" s="171"/>
      <c r="H30" s="171"/>
      <c r="I30" s="171"/>
      <c r="J30" s="171"/>
    </row>
    <row r="31" spans="1:10">
      <c r="A31" s="1"/>
      <c r="B31" s="170"/>
      <c r="C31" s="171"/>
      <c r="D31" s="171"/>
      <c r="E31" s="171"/>
      <c r="F31" s="171"/>
      <c r="G31" s="171"/>
      <c r="H31" s="171"/>
      <c r="I31" s="171"/>
      <c r="J31" s="171"/>
    </row>
    <row r="32" spans="1:10">
      <c r="A32" s="1"/>
      <c r="B32" s="170"/>
      <c r="C32" s="171"/>
      <c r="D32" s="171"/>
      <c r="E32" s="171"/>
      <c r="F32" s="171"/>
      <c r="G32" s="171"/>
      <c r="H32" s="171"/>
      <c r="I32" s="171"/>
      <c r="J32" s="171"/>
    </row>
    <row r="33" spans="1:11">
      <c r="A33" s="1"/>
      <c r="B33" s="170"/>
      <c r="C33" s="170"/>
      <c r="D33" s="170"/>
      <c r="E33" s="170"/>
      <c r="F33" s="170"/>
      <c r="G33" s="170"/>
      <c r="H33" s="170"/>
      <c r="I33" s="170"/>
      <c r="J33" s="170"/>
    </row>
    <row r="35" spans="1:11" ht="15">
      <c r="A35" s="172" t="s">
        <v>400</v>
      </c>
      <c r="B35" s="172"/>
      <c r="C35" s="172"/>
      <c r="D35" s="172"/>
      <c r="E35" s="172"/>
      <c r="F35" s="8"/>
      <c r="G35" s="172" t="s">
        <v>401</v>
      </c>
      <c r="H35" s="172"/>
      <c r="I35" s="172"/>
      <c r="J35" s="172"/>
    </row>
    <row r="36" spans="1:11" ht="15">
      <c r="G36" s="8"/>
      <c r="H36" s="8"/>
      <c r="I36" s="8"/>
      <c r="J36" s="8"/>
      <c r="K36" s="8"/>
    </row>
    <row r="37" spans="1:11">
      <c r="B37" s="1" t="s">
        <v>237</v>
      </c>
      <c r="E37" s="14">
        <v>5</v>
      </c>
      <c r="G37" s="1"/>
      <c r="H37" s="1" t="s">
        <v>237</v>
      </c>
      <c r="I37" s="1"/>
      <c r="J37" s="18">
        <f>E37</f>
        <v>5</v>
      </c>
    </row>
    <row r="38" spans="1:11">
      <c r="B38" s="1" t="s">
        <v>227</v>
      </c>
      <c r="E38" s="16" t="e">
        <f>SUM($H$13:$H$22)</f>
        <v>#REF!</v>
      </c>
      <c r="G38" s="1"/>
      <c r="H38" s="1" t="s">
        <v>227</v>
      </c>
      <c r="I38" s="1"/>
      <c r="J38" s="16" t="e">
        <f>SUM($H$13:$H$22)</f>
        <v>#REF!</v>
      </c>
    </row>
    <row r="39" spans="1:11" s="11" customFormat="1">
      <c r="B39" s="12" t="s">
        <v>238</v>
      </c>
      <c r="E39" s="17" t="e">
        <f>E38/(E37-E40)</f>
        <v>#REF!</v>
      </c>
      <c r="F39"/>
      <c r="G39" s="12"/>
      <c r="H39" s="12" t="s">
        <v>238</v>
      </c>
      <c r="I39" s="12"/>
      <c r="J39" s="17" t="e">
        <f>+J38/(J37-J40)</f>
        <v>#REF!</v>
      </c>
    </row>
    <row r="40" spans="1:11">
      <c r="B40" s="1" t="s">
        <v>239</v>
      </c>
      <c r="E40" s="18">
        <f>E37/106*6</f>
        <v>0.28301886792452835</v>
      </c>
      <c r="G40" s="1"/>
      <c r="H40" s="1" t="s">
        <v>239</v>
      </c>
      <c r="I40" s="1"/>
      <c r="J40" s="18">
        <f>J37/112*12</f>
        <v>0.5357142857142857</v>
      </c>
    </row>
    <row r="41" spans="1:11">
      <c r="B41" s="1" t="s">
        <v>240</v>
      </c>
      <c r="E41" s="16" t="e">
        <f>E37-E38-E40</f>
        <v>#REF!</v>
      </c>
      <c r="G41" s="1"/>
      <c r="H41" s="1" t="s">
        <v>240</v>
      </c>
      <c r="I41" s="1"/>
      <c r="J41" s="15"/>
    </row>
    <row r="42" spans="1:11">
      <c r="B42" s="1"/>
      <c r="E42" s="9"/>
      <c r="G42" s="1"/>
      <c r="H42" s="1"/>
      <c r="I42" s="1"/>
      <c r="J42" s="10"/>
    </row>
    <row r="43" spans="1:11">
      <c r="B43" s="1" t="s">
        <v>241</v>
      </c>
      <c r="E43" s="19">
        <v>6</v>
      </c>
      <c r="G43" s="1"/>
      <c r="H43" s="1" t="s">
        <v>242</v>
      </c>
      <c r="I43" s="1"/>
      <c r="J43" s="19">
        <v>12</v>
      </c>
    </row>
    <row r="47" spans="1:11">
      <c r="B47" s="13" t="s">
        <v>402</v>
      </c>
    </row>
  </sheetData>
  <mergeCells count="35">
    <mergeCell ref="B32:J32"/>
    <mergeCell ref="B33:J33"/>
    <mergeCell ref="A35:E35"/>
    <mergeCell ref="G35:J35"/>
    <mergeCell ref="B26:J26"/>
    <mergeCell ref="B27:J27"/>
    <mergeCell ref="B28:J28"/>
    <mergeCell ref="B29:J29"/>
    <mergeCell ref="B30:J30"/>
    <mergeCell ref="B31:J31"/>
    <mergeCell ref="B25:J25"/>
    <mergeCell ref="B18:C18"/>
    <mergeCell ref="D18:E18"/>
    <mergeCell ref="B19:C19"/>
    <mergeCell ref="D19:E19"/>
    <mergeCell ref="B20:C20"/>
    <mergeCell ref="D20:E20"/>
    <mergeCell ref="B21:C21"/>
    <mergeCell ref="D21:E21"/>
    <mergeCell ref="B22:C22"/>
    <mergeCell ref="D22:E22"/>
    <mergeCell ref="A24:J24"/>
    <mergeCell ref="B15:C15"/>
    <mergeCell ref="D15:E15"/>
    <mergeCell ref="B16:C16"/>
    <mergeCell ref="D16:E16"/>
    <mergeCell ref="B17:C17"/>
    <mergeCell ref="D17:E17"/>
    <mergeCell ref="B14:C14"/>
    <mergeCell ref="D14:E14"/>
    <mergeCell ref="A10:J10"/>
    <mergeCell ref="B12:C12"/>
    <mergeCell ref="D12:E12"/>
    <mergeCell ref="B13:C13"/>
    <mergeCell ref="D13:E13"/>
  </mergeCells>
  <dataValidations count="1">
    <dataValidation type="list" allowBlank="1" showInputMessage="1" showErrorMessage="1" sqref="B13:C22" xr:uid="{00000000-0002-0000-0600-000000000000}">
      <formula1>#REF!</formula1>
    </dataValidation>
  </dataValidations>
  <pageMargins left="0.7" right="0.7" top="0.75" bottom="0.75" header="0.3" footer="0.3"/>
  <pageSetup paperSize="9" orientation="portrait" verticalDpi="0"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D4E5DD"/>
  </sheetPr>
  <dimension ref="A4:K47"/>
  <sheetViews>
    <sheetView showGridLines="0" workbookViewId="0"/>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4" spans="1:10">
      <c r="F4" t="s">
        <v>413</v>
      </c>
    </row>
    <row r="10" spans="1:10" ht="25.5" customHeight="1">
      <c r="A10" s="168" t="s">
        <v>414</v>
      </c>
      <c r="B10" s="168"/>
      <c r="C10" s="168"/>
      <c r="D10" s="168"/>
      <c r="E10" s="168"/>
      <c r="F10" s="168"/>
      <c r="G10" s="168"/>
      <c r="H10" s="168"/>
      <c r="I10" s="168"/>
      <c r="J10" s="168"/>
    </row>
    <row r="12" spans="1:10" ht="16">
      <c r="B12" s="169" t="s">
        <v>391</v>
      </c>
      <c r="C12" s="169"/>
      <c r="D12" s="169" t="s">
        <v>392</v>
      </c>
      <c r="E12" s="169"/>
      <c r="F12" s="3" t="s">
        <v>393</v>
      </c>
      <c r="G12" s="4" t="s">
        <v>394</v>
      </c>
      <c r="H12" s="3" t="s">
        <v>395</v>
      </c>
    </row>
    <row r="13" spans="1:10" ht="16">
      <c r="B13" s="167" t="s">
        <v>415</v>
      </c>
      <c r="C13" s="167"/>
      <c r="D13" s="167">
        <v>1</v>
      </c>
      <c r="E13" s="167"/>
      <c r="F13" s="5" t="e">
        <f>VLOOKUP(B13,#REF!,2,0)</f>
        <v>#REF!</v>
      </c>
      <c r="G13" s="6" t="e">
        <f>VLOOKUP(B13,#REF!,3,0)</f>
        <v>#REF!</v>
      </c>
      <c r="H13" s="7" t="e">
        <f>G13*D13</f>
        <v>#REF!</v>
      </c>
    </row>
    <row r="14" spans="1:10" ht="16">
      <c r="B14" s="167" t="s">
        <v>40</v>
      </c>
      <c r="C14" s="167"/>
      <c r="D14" s="167">
        <v>0.02</v>
      </c>
      <c r="E14" s="167"/>
      <c r="F14" s="5" t="e">
        <f>VLOOKUP(B14,#REF!,2,0)</f>
        <v>#REF!</v>
      </c>
      <c r="G14" s="6" t="e">
        <f>VLOOKUP(B14,#REF!,3,0)</f>
        <v>#REF!</v>
      </c>
      <c r="H14" s="7" t="e">
        <f t="shared" ref="H14:H22" si="0">G14*D14</f>
        <v>#REF!</v>
      </c>
    </row>
    <row r="15" spans="1:10" ht="16">
      <c r="B15" s="167" t="s">
        <v>142</v>
      </c>
      <c r="C15" s="167"/>
      <c r="D15" s="167">
        <v>2E-3</v>
      </c>
      <c r="E15" s="167"/>
      <c r="F15" s="5" t="e">
        <f>VLOOKUP(B15,#REF!,2,0)</f>
        <v>#REF!</v>
      </c>
      <c r="G15" s="6" t="e">
        <f>VLOOKUP(B15,#REF!,3,0)</f>
        <v>#REF!</v>
      </c>
      <c r="H15" s="7" t="e">
        <f t="shared" si="0"/>
        <v>#REF!</v>
      </c>
    </row>
    <row r="16" spans="1:10" ht="16">
      <c r="B16" s="167" t="s">
        <v>143</v>
      </c>
      <c r="C16" s="167"/>
      <c r="D16" s="167">
        <v>1E-3</v>
      </c>
      <c r="E16" s="167"/>
      <c r="F16" s="5" t="e">
        <f>VLOOKUP(B16,#REF!,2,0)</f>
        <v>#REF!</v>
      </c>
      <c r="G16" s="6" t="e">
        <f>VLOOKUP(B16,#REF!,3,0)</f>
        <v>#REF!</v>
      </c>
      <c r="H16" s="7" t="e">
        <f t="shared" si="0"/>
        <v>#REF!</v>
      </c>
    </row>
    <row r="17" spans="1:10" ht="16">
      <c r="B17" s="167" t="s">
        <v>145</v>
      </c>
      <c r="C17" s="167"/>
      <c r="D17" s="167">
        <v>5.0000000000000001E-3</v>
      </c>
      <c r="E17" s="167"/>
      <c r="F17" s="5" t="e">
        <f>VLOOKUP(B17,#REF!,2,0)</f>
        <v>#REF!</v>
      </c>
      <c r="G17" s="6" t="e">
        <f>VLOOKUP(B17,#REF!,3,0)</f>
        <v>#REF!</v>
      </c>
      <c r="H17" s="7" t="e">
        <f t="shared" si="0"/>
        <v>#REF!</v>
      </c>
    </row>
    <row r="18" spans="1:10" ht="16">
      <c r="B18" s="167" t="s">
        <v>146</v>
      </c>
      <c r="C18" s="167"/>
      <c r="D18" s="167">
        <v>1.4999999999999999E-2</v>
      </c>
      <c r="E18" s="167"/>
      <c r="F18" s="5" t="e">
        <f>VLOOKUP(B18,#REF!,2,0)</f>
        <v>#REF!</v>
      </c>
      <c r="G18" s="6" t="e">
        <f>VLOOKUP(B18,#REF!,3,0)</f>
        <v>#REF!</v>
      </c>
      <c r="H18" s="7" t="e">
        <f t="shared" si="0"/>
        <v>#REF!</v>
      </c>
    </row>
    <row r="19" spans="1:10" ht="16">
      <c r="B19" s="167" t="s">
        <v>147</v>
      </c>
      <c r="C19" s="167"/>
      <c r="D19" s="167">
        <v>1E-3</v>
      </c>
      <c r="E19" s="167"/>
      <c r="F19" s="5" t="e">
        <f>VLOOKUP(B19,#REF!,2,0)</f>
        <v>#REF!</v>
      </c>
      <c r="G19" s="6" t="e">
        <f>VLOOKUP(B19,#REF!,3,0)</f>
        <v>#REF!</v>
      </c>
      <c r="H19" s="7" t="e">
        <f t="shared" si="0"/>
        <v>#REF!</v>
      </c>
    </row>
    <row r="20" spans="1:10" ht="16">
      <c r="B20" s="167" t="s">
        <v>148</v>
      </c>
      <c r="C20" s="167"/>
      <c r="D20" s="167">
        <v>1E-3</v>
      </c>
      <c r="E20" s="167"/>
      <c r="F20" s="5" t="e">
        <f>VLOOKUP(B20,#REF!,2,0)</f>
        <v>#REF!</v>
      </c>
      <c r="G20" s="6" t="e">
        <f>VLOOKUP(B20,#REF!,3,0)</f>
        <v>#REF!</v>
      </c>
      <c r="H20" s="7" t="e">
        <f t="shared" si="0"/>
        <v>#REF!</v>
      </c>
    </row>
    <row r="21" spans="1:10" ht="16">
      <c r="B21" s="167" t="s">
        <v>47</v>
      </c>
      <c r="C21" s="167"/>
      <c r="D21" s="167">
        <v>1E-3</v>
      </c>
      <c r="E21" s="167"/>
      <c r="F21" s="5" t="e">
        <f>VLOOKUP(B21,#REF!,2,0)</f>
        <v>#REF!</v>
      </c>
      <c r="G21" s="6" t="e">
        <f>VLOOKUP(B21,#REF!,3,0)</f>
        <v>#REF!</v>
      </c>
      <c r="H21" s="7" t="e">
        <f t="shared" si="0"/>
        <v>#REF!</v>
      </c>
    </row>
    <row r="22" spans="1:10" ht="16">
      <c r="B22" s="167" t="s">
        <v>228</v>
      </c>
      <c r="C22" s="167"/>
      <c r="D22" s="167">
        <v>0</v>
      </c>
      <c r="E22" s="167"/>
      <c r="F22" s="5" t="e">
        <f>VLOOKUP(B22,#REF!,2,0)</f>
        <v>#REF!</v>
      </c>
      <c r="G22" s="6" t="e">
        <f>VLOOKUP(B22,#REF!,3,0)</f>
        <v>#REF!</v>
      </c>
      <c r="H22" s="7" t="e">
        <f t="shared" si="0"/>
        <v>#REF!</v>
      </c>
    </row>
    <row r="24" spans="1:10" ht="15">
      <c r="A24" s="172" t="s">
        <v>398</v>
      </c>
      <c r="B24" s="172"/>
      <c r="C24" s="172"/>
      <c r="D24" s="172"/>
      <c r="E24" s="172"/>
      <c r="F24" s="172"/>
      <c r="G24" s="172"/>
      <c r="H24" s="172"/>
      <c r="I24" s="172"/>
      <c r="J24" s="172"/>
    </row>
    <row r="25" spans="1:10">
      <c r="A25" s="1" t="s">
        <v>230</v>
      </c>
      <c r="B25" s="170" t="s">
        <v>416</v>
      </c>
      <c r="C25" s="171"/>
      <c r="D25" s="171"/>
      <c r="E25" s="171"/>
      <c r="F25" s="171"/>
      <c r="G25" s="171"/>
      <c r="H25" s="171"/>
      <c r="I25" s="171"/>
      <c r="J25" s="171"/>
    </row>
    <row r="26" spans="1:10">
      <c r="A26" s="1" t="s">
        <v>231</v>
      </c>
      <c r="B26" s="170" t="s">
        <v>417</v>
      </c>
      <c r="C26" s="171"/>
      <c r="D26" s="171"/>
      <c r="E26" s="171"/>
      <c r="F26" s="171"/>
      <c r="G26" s="171"/>
      <c r="H26" s="171"/>
      <c r="I26" s="171"/>
      <c r="J26" s="171"/>
    </row>
    <row r="27" spans="1:10">
      <c r="A27" s="1" t="s">
        <v>232</v>
      </c>
      <c r="B27" s="170" t="s">
        <v>418</v>
      </c>
      <c r="C27" s="171"/>
      <c r="D27" s="171"/>
      <c r="E27" s="171"/>
      <c r="F27" s="171"/>
      <c r="G27" s="171"/>
      <c r="H27" s="171"/>
      <c r="I27" s="171"/>
      <c r="J27" s="171"/>
    </row>
    <row r="28" spans="1:10">
      <c r="A28" s="1" t="s">
        <v>233</v>
      </c>
      <c r="B28" s="170" t="s">
        <v>419</v>
      </c>
      <c r="C28" s="171"/>
      <c r="D28" s="171"/>
      <c r="E28" s="171"/>
      <c r="F28" s="171"/>
      <c r="G28" s="171"/>
      <c r="H28" s="171"/>
      <c r="I28" s="171"/>
      <c r="J28" s="171"/>
    </row>
    <row r="29" spans="1:10">
      <c r="A29" s="1" t="s">
        <v>234</v>
      </c>
      <c r="B29" s="170" t="s">
        <v>420</v>
      </c>
      <c r="C29" s="171"/>
      <c r="D29" s="171"/>
      <c r="E29" s="171"/>
      <c r="F29" s="171"/>
      <c r="G29" s="171"/>
      <c r="H29" s="171"/>
      <c r="I29" s="171"/>
      <c r="J29" s="171"/>
    </row>
    <row r="30" spans="1:10" ht="13.25" customHeight="1">
      <c r="A30" s="1" t="s">
        <v>253</v>
      </c>
      <c r="B30" s="170" t="s">
        <v>421</v>
      </c>
      <c r="C30" s="171"/>
      <c r="D30" s="171"/>
      <c r="E30" s="171"/>
      <c r="F30" s="171"/>
      <c r="G30" s="171"/>
      <c r="H30" s="171"/>
      <c r="I30" s="171"/>
      <c r="J30" s="171"/>
    </row>
    <row r="31" spans="1:10">
      <c r="A31" s="1" t="s">
        <v>255</v>
      </c>
      <c r="B31" s="170" t="s">
        <v>422</v>
      </c>
      <c r="C31" s="171"/>
      <c r="D31" s="171"/>
      <c r="E31" s="171"/>
      <c r="F31" s="171"/>
      <c r="G31" s="171"/>
      <c r="H31" s="171"/>
      <c r="I31" s="171"/>
      <c r="J31" s="171"/>
    </row>
    <row r="32" spans="1:10">
      <c r="A32" s="1" t="s">
        <v>423</v>
      </c>
      <c r="B32" s="170" t="s">
        <v>424</v>
      </c>
      <c r="C32" s="171"/>
      <c r="D32" s="171"/>
      <c r="E32" s="171"/>
      <c r="F32" s="171"/>
      <c r="G32" s="171"/>
      <c r="H32" s="171"/>
      <c r="I32" s="171"/>
      <c r="J32" s="171"/>
    </row>
    <row r="33" spans="1:11">
      <c r="A33" s="1"/>
      <c r="B33" s="170" t="s">
        <v>425</v>
      </c>
      <c r="C33" s="171"/>
      <c r="D33" s="171"/>
      <c r="E33" s="171"/>
      <c r="F33" s="171"/>
      <c r="G33" s="171"/>
      <c r="H33" s="171"/>
      <c r="I33" s="171"/>
      <c r="J33" s="171"/>
    </row>
    <row r="35" spans="1:11" ht="15">
      <c r="A35" s="172" t="s">
        <v>400</v>
      </c>
      <c r="B35" s="172"/>
      <c r="C35" s="172"/>
      <c r="D35" s="172"/>
      <c r="E35" s="172"/>
      <c r="F35" s="8"/>
      <c r="G35" s="172" t="s">
        <v>401</v>
      </c>
      <c r="H35" s="172"/>
      <c r="I35" s="172"/>
      <c r="J35" s="172"/>
    </row>
    <row r="36" spans="1:11" ht="15">
      <c r="G36" s="8"/>
      <c r="H36" s="8"/>
      <c r="I36" s="8"/>
      <c r="J36" s="8"/>
      <c r="K36" s="8"/>
    </row>
    <row r="37" spans="1:11">
      <c r="B37" s="1" t="s">
        <v>237</v>
      </c>
      <c r="E37" s="14">
        <v>1.65</v>
      </c>
      <c r="G37" s="1"/>
      <c r="H37" s="1" t="s">
        <v>237</v>
      </c>
      <c r="I37" s="1"/>
      <c r="J37" s="18">
        <f>E37</f>
        <v>1.65</v>
      </c>
    </row>
    <row r="38" spans="1:11">
      <c r="B38" s="1" t="s">
        <v>227</v>
      </c>
      <c r="E38" s="16" t="e">
        <f>SUM($H$13:$H$22)</f>
        <v>#REF!</v>
      </c>
      <c r="G38" s="1"/>
      <c r="H38" s="1" t="s">
        <v>227</v>
      </c>
      <c r="I38" s="1"/>
      <c r="J38" s="16" t="e">
        <f>SUM($H$13:$H$22)</f>
        <v>#REF!</v>
      </c>
    </row>
    <row r="39" spans="1:11" s="11" customFormat="1">
      <c r="B39" s="12" t="s">
        <v>238</v>
      </c>
      <c r="E39" s="17" t="e">
        <f>E38/(E37-E40)</f>
        <v>#REF!</v>
      </c>
      <c r="F39"/>
      <c r="G39" s="12"/>
      <c r="H39" s="12" t="s">
        <v>238</v>
      </c>
      <c r="I39" s="12"/>
      <c r="J39" s="17" t="e">
        <f>+J38/(J37-J40)</f>
        <v>#REF!</v>
      </c>
    </row>
    <row r="40" spans="1:11">
      <c r="B40" s="1" t="s">
        <v>239</v>
      </c>
      <c r="E40" s="18">
        <f>E37/106*6</f>
        <v>9.3396226415094347E-2</v>
      </c>
      <c r="G40" s="1"/>
      <c r="H40" s="1" t="s">
        <v>239</v>
      </c>
      <c r="I40" s="1"/>
      <c r="J40" s="18">
        <f>J37/112*12</f>
        <v>0.17678571428571427</v>
      </c>
    </row>
    <row r="41" spans="1:11">
      <c r="B41" s="1" t="s">
        <v>240</v>
      </c>
      <c r="E41" s="16" t="e">
        <f>E37-E38-E40</f>
        <v>#REF!</v>
      </c>
      <c r="G41" s="1"/>
      <c r="H41" s="1" t="s">
        <v>240</v>
      </c>
      <c r="I41" s="1"/>
      <c r="J41" s="15"/>
    </row>
    <row r="42" spans="1:11">
      <c r="B42" s="1"/>
      <c r="E42" s="9"/>
      <c r="G42" s="1"/>
      <c r="H42" s="1"/>
      <c r="I42" s="1"/>
      <c r="J42" s="10"/>
    </row>
    <row r="43" spans="1:11">
      <c r="B43" s="1" t="s">
        <v>241</v>
      </c>
      <c r="E43" s="19">
        <v>6</v>
      </c>
      <c r="G43" s="1"/>
      <c r="H43" s="1" t="s">
        <v>242</v>
      </c>
      <c r="I43" s="1"/>
      <c r="J43" s="19">
        <v>12</v>
      </c>
    </row>
    <row r="47" spans="1:11">
      <c r="B47" s="13" t="s">
        <v>402</v>
      </c>
    </row>
  </sheetData>
  <mergeCells count="35">
    <mergeCell ref="B32:J32"/>
    <mergeCell ref="B33:J33"/>
    <mergeCell ref="A35:E35"/>
    <mergeCell ref="G35:J35"/>
    <mergeCell ref="B26:J26"/>
    <mergeCell ref="B27:J27"/>
    <mergeCell ref="B28:J28"/>
    <mergeCell ref="B29:J29"/>
    <mergeCell ref="B30:J30"/>
    <mergeCell ref="B31:J31"/>
    <mergeCell ref="B25:J25"/>
    <mergeCell ref="B18:C18"/>
    <mergeCell ref="D18:E18"/>
    <mergeCell ref="B19:C19"/>
    <mergeCell ref="D19:E19"/>
    <mergeCell ref="B20:C20"/>
    <mergeCell ref="D20:E20"/>
    <mergeCell ref="B21:C21"/>
    <mergeCell ref="D21:E21"/>
    <mergeCell ref="B22:C22"/>
    <mergeCell ref="D22:E22"/>
    <mergeCell ref="A24:J24"/>
    <mergeCell ref="B15:C15"/>
    <mergeCell ref="D15:E15"/>
    <mergeCell ref="B16:C16"/>
    <mergeCell ref="D16:E16"/>
    <mergeCell ref="B17:C17"/>
    <mergeCell ref="D17:E17"/>
    <mergeCell ref="B14:C14"/>
    <mergeCell ref="D14:E14"/>
    <mergeCell ref="A10:J10"/>
    <mergeCell ref="B12:C12"/>
    <mergeCell ref="D12:E12"/>
    <mergeCell ref="B13:C13"/>
    <mergeCell ref="D13:E13"/>
  </mergeCells>
  <dataValidations count="1">
    <dataValidation type="list" allowBlank="1" showInputMessage="1" showErrorMessage="1" sqref="B13:C22" xr:uid="{00000000-0002-0000-0800-000000000000}">
      <formula1>#REF!</formula1>
    </dataValidation>
  </dataValidations>
  <pageMargins left="0.7" right="0.7" top="0.75" bottom="0.75" header="0.3" footer="0.3"/>
  <pageSetup paperSize="9" orientation="portrait" verticalDpi="0"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D4E5DD"/>
  </sheetPr>
  <dimension ref="A4:K47"/>
  <sheetViews>
    <sheetView showGridLines="0" topLeftCell="A3" workbookViewId="0">
      <selection activeCell="B7" sqref="B7"/>
    </sheetView>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4" spans="1:10">
      <c r="F4" t="s">
        <v>413</v>
      </c>
    </row>
    <row r="10" spans="1:10" ht="25.5" customHeight="1">
      <c r="A10" s="168" t="s">
        <v>426</v>
      </c>
      <c r="B10" s="168"/>
      <c r="C10" s="168"/>
      <c r="D10" s="168"/>
      <c r="E10" s="168"/>
      <c r="F10" s="168"/>
      <c r="G10" s="168"/>
      <c r="H10" s="168"/>
      <c r="I10" s="168"/>
      <c r="J10" s="168"/>
    </row>
    <row r="12" spans="1:10" ht="16">
      <c r="B12" s="169" t="s">
        <v>391</v>
      </c>
      <c r="C12" s="169"/>
      <c r="D12" s="169" t="s">
        <v>392</v>
      </c>
      <c r="E12" s="169"/>
      <c r="F12" s="3" t="s">
        <v>393</v>
      </c>
      <c r="G12" s="4" t="s">
        <v>394</v>
      </c>
      <c r="H12" s="3" t="s">
        <v>395</v>
      </c>
    </row>
    <row r="13" spans="1:10" ht="16">
      <c r="B13" s="167" t="s">
        <v>427</v>
      </c>
      <c r="C13" s="167"/>
      <c r="D13" s="167">
        <v>1</v>
      </c>
      <c r="E13" s="167"/>
      <c r="F13" s="5" t="e">
        <f>VLOOKUP(B13,#REF!,2,0)</f>
        <v>#REF!</v>
      </c>
      <c r="G13" s="6" t="e">
        <f>VLOOKUP(B13,#REF!,3,0)</f>
        <v>#REF!</v>
      </c>
      <c r="H13" s="7" t="e">
        <f>G13*D13</f>
        <v>#REF!</v>
      </c>
    </row>
    <row r="14" spans="1:10" ht="16">
      <c r="B14" s="167" t="s">
        <v>13</v>
      </c>
      <c r="C14" s="167"/>
      <c r="D14" s="167">
        <v>5.0000000000000001E-3</v>
      </c>
      <c r="E14" s="167"/>
      <c r="F14" s="5" t="e">
        <f>VLOOKUP(B14,#REF!,2,0)</f>
        <v>#REF!</v>
      </c>
      <c r="G14" s="6" t="e">
        <f>VLOOKUP(B14,#REF!,3,0)</f>
        <v>#REF!</v>
      </c>
      <c r="H14" s="7" t="e">
        <f t="shared" ref="H14:H22" si="0">G14*D14</f>
        <v>#REF!</v>
      </c>
    </row>
    <row r="15" spans="1:10" ht="16">
      <c r="B15" s="167" t="s">
        <v>24</v>
      </c>
      <c r="C15" s="167"/>
      <c r="D15" s="167">
        <v>0.03</v>
      </c>
      <c r="E15" s="167"/>
      <c r="F15" s="5" t="e">
        <f>VLOOKUP(B15,#REF!,2,0)</f>
        <v>#REF!</v>
      </c>
      <c r="G15" s="6" t="e">
        <f>VLOOKUP(B15,#REF!,3,0)</f>
        <v>#REF!</v>
      </c>
      <c r="H15" s="7" t="e">
        <f t="shared" si="0"/>
        <v>#REF!</v>
      </c>
    </row>
    <row r="16" spans="1:10" ht="16">
      <c r="B16" s="167" t="s">
        <v>141</v>
      </c>
      <c r="C16" s="167"/>
      <c r="D16" s="167">
        <v>5.0000000000000001E-3</v>
      </c>
      <c r="E16" s="167"/>
      <c r="F16" s="5" t="e">
        <f>VLOOKUP(B16,#REF!,2,0)</f>
        <v>#REF!</v>
      </c>
      <c r="G16" s="6" t="e">
        <f>VLOOKUP(B16,#REF!,3,0)</f>
        <v>#REF!</v>
      </c>
      <c r="H16" s="7" t="e">
        <f t="shared" si="0"/>
        <v>#REF!</v>
      </c>
    </row>
    <row r="17" spans="1:10" ht="16">
      <c r="B17" s="167" t="s">
        <v>428</v>
      </c>
      <c r="C17" s="167"/>
      <c r="D17" s="167">
        <v>0.03</v>
      </c>
      <c r="E17" s="167"/>
      <c r="F17" s="5" t="e">
        <f>VLOOKUP(B17,#REF!,2,0)</f>
        <v>#REF!</v>
      </c>
      <c r="G17" s="6" t="e">
        <f>VLOOKUP(B17,#REF!,3,0)</f>
        <v>#REF!</v>
      </c>
      <c r="H17" s="7" t="e">
        <f t="shared" si="0"/>
        <v>#REF!</v>
      </c>
    </row>
    <row r="18" spans="1:10" ht="16">
      <c r="B18" s="167" t="s">
        <v>140</v>
      </c>
      <c r="C18" s="167"/>
      <c r="D18" s="167">
        <v>5.0000000000000001E-3</v>
      </c>
      <c r="E18" s="167"/>
      <c r="F18" s="5" t="e">
        <f>VLOOKUP(B18,#REF!,2,0)</f>
        <v>#REF!</v>
      </c>
      <c r="G18" s="6" t="e">
        <f>VLOOKUP(B18,#REF!,3,0)</f>
        <v>#REF!</v>
      </c>
      <c r="H18" s="7" t="e">
        <f t="shared" si="0"/>
        <v>#REF!</v>
      </c>
    </row>
    <row r="19" spans="1:10" ht="16">
      <c r="B19" s="167" t="s">
        <v>228</v>
      </c>
      <c r="C19" s="167"/>
      <c r="D19" s="167"/>
      <c r="E19" s="167"/>
      <c r="F19" s="5" t="e">
        <f>VLOOKUP(B19,#REF!,2,0)</f>
        <v>#REF!</v>
      </c>
      <c r="G19" s="6" t="e">
        <f>VLOOKUP(B19,#REF!,3,0)</f>
        <v>#REF!</v>
      </c>
      <c r="H19" s="7" t="e">
        <f t="shared" si="0"/>
        <v>#REF!</v>
      </c>
    </row>
    <row r="20" spans="1:10" ht="16">
      <c r="B20" s="167" t="s">
        <v>228</v>
      </c>
      <c r="C20" s="167"/>
      <c r="D20" s="167">
        <v>0</v>
      </c>
      <c r="E20" s="167"/>
      <c r="F20" s="5" t="e">
        <f>VLOOKUP(B20,#REF!,2,0)</f>
        <v>#REF!</v>
      </c>
      <c r="G20" s="6" t="e">
        <f>VLOOKUP(B20,#REF!,3,0)</f>
        <v>#REF!</v>
      </c>
      <c r="H20" s="7" t="e">
        <f t="shared" si="0"/>
        <v>#REF!</v>
      </c>
    </row>
    <row r="21" spans="1:10" ht="16">
      <c r="B21" s="167" t="s">
        <v>228</v>
      </c>
      <c r="C21" s="167"/>
      <c r="D21" s="167">
        <v>0</v>
      </c>
      <c r="E21" s="167"/>
      <c r="F21" s="5" t="e">
        <f>VLOOKUP(B21,#REF!,2,0)</f>
        <v>#REF!</v>
      </c>
      <c r="G21" s="6" t="e">
        <f>VLOOKUP(B21,#REF!,3,0)</f>
        <v>#REF!</v>
      </c>
      <c r="H21" s="7" t="e">
        <f t="shared" si="0"/>
        <v>#REF!</v>
      </c>
    </row>
    <row r="22" spans="1:10" ht="16">
      <c r="B22" s="167" t="s">
        <v>228</v>
      </c>
      <c r="C22" s="167"/>
      <c r="D22" s="167">
        <v>0</v>
      </c>
      <c r="E22" s="167"/>
      <c r="F22" s="5" t="e">
        <f>VLOOKUP(B22,#REF!,2,0)</f>
        <v>#REF!</v>
      </c>
      <c r="G22" s="6" t="e">
        <f>VLOOKUP(B22,#REF!,3,0)</f>
        <v>#REF!</v>
      </c>
      <c r="H22" s="7" t="e">
        <f t="shared" si="0"/>
        <v>#REF!</v>
      </c>
    </row>
    <row r="24" spans="1:10" ht="15">
      <c r="A24" s="172" t="s">
        <v>398</v>
      </c>
      <c r="B24" s="172"/>
      <c r="C24" s="172"/>
      <c r="D24" s="172"/>
      <c r="E24" s="172"/>
      <c r="F24" s="172"/>
      <c r="G24" s="172"/>
      <c r="H24" s="172"/>
      <c r="I24" s="172"/>
      <c r="J24" s="172"/>
    </row>
    <row r="25" spans="1:10">
      <c r="A25" s="1" t="s">
        <v>230</v>
      </c>
      <c r="B25" s="170" t="s">
        <v>416</v>
      </c>
      <c r="C25" s="171"/>
      <c r="D25" s="171"/>
      <c r="E25" s="171"/>
      <c r="F25" s="171"/>
      <c r="G25" s="171"/>
      <c r="H25" s="171"/>
      <c r="I25" s="171"/>
      <c r="J25" s="171"/>
    </row>
    <row r="26" spans="1:10">
      <c r="A26" s="1" t="s">
        <v>231</v>
      </c>
      <c r="B26" s="170" t="s">
        <v>417</v>
      </c>
      <c r="C26" s="171"/>
      <c r="D26" s="171"/>
      <c r="E26" s="171"/>
      <c r="F26" s="171"/>
      <c r="G26" s="171"/>
      <c r="H26" s="171"/>
      <c r="I26" s="171"/>
      <c r="J26" s="171"/>
    </row>
    <row r="27" spans="1:10">
      <c r="A27" s="1" t="s">
        <v>232</v>
      </c>
      <c r="B27" s="170" t="s">
        <v>429</v>
      </c>
      <c r="C27" s="171"/>
      <c r="D27" s="171"/>
      <c r="E27" s="171"/>
      <c r="F27" s="171"/>
      <c r="G27" s="171"/>
      <c r="H27" s="171"/>
      <c r="I27" s="171"/>
      <c r="J27" s="171"/>
    </row>
    <row r="28" spans="1:10">
      <c r="A28" s="1" t="s">
        <v>233</v>
      </c>
      <c r="B28" s="170" t="s">
        <v>430</v>
      </c>
      <c r="C28" s="171"/>
      <c r="D28" s="171"/>
      <c r="E28" s="171"/>
      <c r="F28" s="171"/>
      <c r="G28" s="171"/>
      <c r="H28" s="171"/>
      <c r="I28" s="171"/>
      <c r="J28" s="171"/>
    </row>
    <row r="29" spans="1:10">
      <c r="A29" s="1" t="s">
        <v>234</v>
      </c>
      <c r="B29" s="170" t="s">
        <v>431</v>
      </c>
      <c r="C29" s="171"/>
      <c r="D29" s="171"/>
      <c r="E29" s="171"/>
      <c r="F29" s="171"/>
      <c r="G29" s="171"/>
      <c r="H29" s="171"/>
      <c r="I29" s="171"/>
      <c r="J29" s="171"/>
    </row>
    <row r="30" spans="1:10" ht="13.25" customHeight="1">
      <c r="A30" s="1" t="s">
        <v>253</v>
      </c>
      <c r="B30" s="170" t="s">
        <v>432</v>
      </c>
      <c r="C30" s="171"/>
      <c r="D30" s="171"/>
      <c r="E30" s="171"/>
      <c r="F30" s="171"/>
      <c r="G30" s="171"/>
      <c r="H30" s="171"/>
      <c r="I30" s="171"/>
      <c r="J30" s="171"/>
    </row>
    <row r="31" spans="1:10">
      <c r="A31" s="1" t="s">
        <v>255</v>
      </c>
      <c r="B31" s="170" t="s">
        <v>433</v>
      </c>
      <c r="C31" s="171"/>
      <c r="D31" s="171"/>
      <c r="E31" s="171"/>
      <c r="F31" s="171"/>
      <c r="G31" s="171"/>
      <c r="H31" s="171"/>
      <c r="I31" s="171"/>
      <c r="J31" s="171"/>
    </row>
    <row r="32" spans="1:10">
      <c r="A32" s="1" t="s">
        <v>423</v>
      </c>
      <c r="B32" s="170" t="s">
        <v>425</v>
      </c>
      <c r="C32" s="171"/>
      <c r="D32" s="171"/>
      <c r="E32" s="171"/>
      <c r="F32" s="171"/>
      <c r="G32" s="171"/>
      <c r="H32" s="171"/>
      <c r="I32" s="171"/>
      <c r="J32" s="171"/>
    </row>
    <row r="33" spans="1:11">
      <c r="A33" s="1"/>
      <c r="B33" s="170"/>
      <c r="C33" s="170"/>
      <c r="D33" s="170"/>
      <c r="E33" s="170"/>
      <c r="F33" s="170"/>
      <c r="G33" s="170"/>
      <c r="H33" s="170"/>
      <c r="I33" s="170"/>
      <c r="J33" s="170"/>
    </row>
    <row r="35" spans="1:11" ht="15">
      <c r="A35" s="172" t="s">
        <v>400</v>
      </c>
      <c r="B35" s="172"/>
      <c r="C35" s="172"/>
      <c r="D35" s="172"/>
      <c r="E35" s="172"/>
      <c r="F35" s="8"/>
      <c r="G35" s="172" t="s">
        <v>401</v>
      </c>
      <c r="H35" s="172"/>
      <c r="I35" s="172"/>
      <c r="J35" s="172"/>
    </row>
    <row r="36" spans="1:11" ht="15">
      <c r="G36" s="8"/>
      <c r="H36" s="8"/>
      <c r="I36" s="8"/>
      <c r="J36" s="8"/>
      <c r="K36" s="8"/>
    </row>
    <row r="37" spans="1:11">
      <c r="B37" s="1" t="s">
        <v>237</v>
      </c>
      <c r="E37" s="14">
        <v>2</v>
      </c>
      <c r="G37" s="1"/>
      <c r="H37" s="1" t="s">
        <v>237</v>
      </c>
      <c r="I37" s="1"/>
      <c r="J37" s="18">
        <f>E37</f>
        <v>2</v>
      </c>
    </row>
    <row r="38" spans="1:11">
      <c r="B38" s="1" t="s">
        <v>227</v>
      </c>
      <c r="E38" s="16" t="e">
        <f>SUM($H$13:$H$22)</f>
        <v>#REF!</v>
      </c>
      <c r="G38" s="1"/>
      <c r="H38" s="1" t="s">
        <v>227</v>
      </c>
      <c r="I38" s="1"/>
      <c r="J38" s="16" t="e">
        <f>SUM($H$13:$H$22)</f>
        <v>#REF!</v>
      </c>
    </row>
    <row r="39" spans="1:11" s="11" customFormat="1">
      <c r="B39" s="12" t="s">
        <v>238</v>
      </c>
      <c r="E39" s="17" t="e">
        <f>E38/(E37-E40)</f>
        <v>#REF!</v>
      </c>
      <c r="F39"/>
      <c r="G39" s="12"/>
      <c r="H39" s="12" t="s">
        <v>238</v>
      </c>
      <c r="I39" s="12"/>
      <c r="J39" s="17" t="e">
        <f>+J38/(J37-J40)</f>
        <v>#REF!</v>
      </c>
    </row>
    <row r="40" spans="1:11">
      <c r="B40" s="1" t="s">
        <v>239</v>
      </c>
      <c r="E40" s="18">
        <f>E37/106*6</f>
        <v>0.11320754716981132</v>
      </c>
      <c r="G40" s="1"/>
      <c r="H40" s="1" t="s">
        <v>239</v>
      </c>
      <c r="I40" s="1"/>
      <c r="J40" s="18">
        <f>J37/112*12</f>
        <v>0.21428571428571427</v>
      </c>
    </row>
    <row r="41" spans="1:11">
      <c r="B41" s="1" t="s">
        <v>240</v>
      </c>
      <c r="E41" s="16" t="e">
        <f>E37-E38-E40</f>
        <v>#REF!</v>
      </c>
      <c r="G41" s="1"/>
      <c r="H41" s="1" t="s">
        <v>240</v>
      </c>
      <c r="I41" s="1"/>
      <c r="J41" s="15"/>
    </row>
    <row r="42" spans="1:11">
      <c r="B42" s="1"/>
      <c r="E42" s="9"/>
      <c r="G42" s="1"/>
      <c r="H42" s="1"/>
      <c r="I42" s="1"/>
      <c r="J42" s="10"/>
    </row>
    <row r="43" spans="1:11">
      <c r="B43" s="1" t="s">
        <v>241</v>
      </c>
      <c r="E43" s="19">
        <v>6</v>
      </c>
      <c r="G43" s="1"/>
      <c r="H43" s="1" t="s">
        <v>242</v>
      </c>
      <c r="I43" s="1"/>
      <c r="J43" s="19">
        <v>12</v>
      </c>
    </row>
    <row r="47" spans="1:11">
      <c r="B47" s="13" t="s">
        <v>402</v>
      </c>
    </row>
  </sheetData>
  <mergeCells count="35">
    <mergeCell ref="B32:J32"/>
    <mergeCell ref="B33:J33"/>
    <mergeCell ref="A35:E35"/>
    <mergeCell ref="G35:J35"/>
    <mergeCell ref="B26:J26"/>
    <mergeCell ref="B27:J27"/>
    <mergeCell ref="B28:J28"/>
    <mergeCell ref="B29:J29"/>
    <mergeCell ref="B30:J30"/>
    <mergeCell ref="B31:J31"/>
    <mergeCell ref="B25:J25"/>
    <mergeCell ref="B18:C18"/>
    <mergeCell ref="D18:E18"/>
    <mergeCell ref="B19:C19"/>
    <mergeCell ref="D19:E19"/>
    <mergeCell ref="B20:C20"/>
    <mergeCell ref="D20:E20"/>
    <mergeCell ref="B21:C21"/>
    <mergeCell ref="D21:E21"/>
    <mergeCell ref="B22:C22"/>
    <mergeCell ref="D22:E22"/>
    <mergeCell ref="A24:J24"/>
    <mergeCell ref="B15:C15"/>
    <mergeCell ref="D15:E15"/>
    <mergeCell ref="B16:C16"/>
    <mergeCell ref="D16:E16"/>
    <mergeCell ref="B17:C17"/>
    <mergeCell ref="D17:E17"/>
    <mergeCell ref="B14:C14"/>
    <mergeCell ref="D14:E14"/>
    <mergeCell ref="A10:J10"/>
    <mergeCell ref="B12:C12"/>
    <mergeCell ref="D12:E12"/>
    <mergeCell ref="B13:C13"/>
    <mergeCell ref="D13:E13"/>
  </mergeCells>
  <dataValidations count="1">
    <dataValidation type="list" allowBlank="1" showInputMessage="1" showErrorMessage="1" sqref="B13:C22" xr:uid="{00000000-0002-0000-0900-000000000000}">
      <formula1>#REF!</formula1>
    </dataValidation>
  </dataValidations>
  <pageMargins left="0.7" right="0.7" top="0.75" bottom="0.75" header="0.3" footer="0.3"/>
  <pageSetup paperSize="9" orientation="portrait" verticalDpi="0"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D4E5DD"/>
  </sheetPr>
  <dimension ref="A4:K47"/>
  <sheetViews>
    <sheetView showGridLines="0" topLeftCell="A10" workbookViewId="0">
      <selection activeCell="A148" sqref="A148"/>
    </sheetView>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4" spans="1:10">
      <c r="F4" t="s">
        <v>413</v>
      </c>
    </row>
    <row r="10" spans="1:10" ht="25.5" customHeight="1">
      <c r="A10" s="168" t="s">
        <v>434</v>
      </c>
      <c r="B10" s="168"/>
      <c r="C10" s="168"/>
      <c r="D10" s="168"/>
      <c r="E10" s="168"/>
      <c r="F10" s="168"/>
      <c r="G10" s="168"/>
      <c r="H10" s="168"/>
      <c r="I10" s="168"/>
      <c r="J10" s="168"/>
    </row>
    <row r="12" spans="1:10" ht="16">
      <c r="B12" s="169" t="s">
        <v>391</v>
      </c>
      <c r="C12" s="169"/>
      <c r="D12" s="169" t="s">
        <v>392</v>
      </c>
      <c r="E12" s="169"/>
      <c r="F12" s="3" t="s">
        <v>393</v>
      </c>
      <c r="G12" s="4" t="s">
        <v>394</v>
      </c>
      <c r="H12" s="3" t="s">
        <v>395</v>
      </c>
    </row>
    <row r="13" spans="1:10" ht="16">
      <c r="B13" s="167" t="s">
        <v>435</v>
      </c>
      <c r="C13" s="167"/>
      <c r="D13" s="167">
        <v>1</v>
      </c>
      <c r="E13" s="167"/>
      <c r="F13" s="5" t="e">
        <f>VLOOKUP(B13,#REF!,2,0)</f>
        <v>#REF!</v>
      </c>
      <c r="G13" s="6" t="e">
        <f>VLOOKUP(B13,#REF!,3,0)</f>
        <v>#REF!</v>
      </c>
      <c r="H13" s="7" t="e">
        <f>G13*D13</f>
        <v>#REF!</v>
      </c>
    </row>
    <row r="14" spans="1:10" ht="16">
      <c r="B14" s="167" t="s">
        <v>55</v>
      </c>
      <c r="C14" s="167"/>
      <c r="D14" s="167">
        <v>0.02</v>
      </c>
      <c r="E14" s="167"/>
      <c r="F14" s="5" t="e">
        <f>VLOOKUP(B14,#REF!,2,0)</f>
        <v>#REF!</v>
      </c>
      <c r="G14" s="6" t="e">
        <f>VLOOKUP(B14,#REF!,3,0)</f>
        <v>#REF!</v>
      </c>
      <c r="H14" s="7" t="e">
        <f t="shared" ref="H14:H22" si="0">G14*D14</f>
        <v>#REF!</v>
      </c>
    </row>
    <row r="15" spans="1:10" ht="16">
      <c r="B15" s="167" t="s">
        <v>397</v>
      </c>
      <c r="C15" s="167"/>
      <c r="D15" s="167">
        <v>2E-3</v>
      </c>
      <c r="E15" s="167"/>
      <c r="F15" s="5" t="e">
        <f>VLOOKUP(B15,#REF!,2,0)</f>
        <v>#REF!</v>
      </c>
      <c r="G15" s="6" t="e">
        <f>VLOOKUP(B15,#REF!,3,0)</f>
        <v>#REF!</v>
      </c>
      <c r="H15" s="7" t="e">
        <f t="shared" si="0"/>
        <v>#REF!</v>
      </c>
    </row>
    <row r="16" spans="1:10" ht="16">
      <c r="B16" s="167" t="s">
        <v>138</v>
      </c>
      <c r="C16" s="167"/>
      <c r="D16" s="167">
        <v>0.03</v>
      </c>
      <c r="E16" s="167"/>
      <c r="F16" s="5" t="e">
        <f>VLOOKUP(B16,#REF!,2,0)</f>
        <v>#REF!</v>
      </c>
      <c r="G16" s="6" t="e">
        <f>VLOOKUP(B16,#REF!,3,0)</f>
        <v>#REF!</v>
      </c>
      <c r="H16" s="7" t="e">
        <f t="shared" si="0"/>
        <v>#REF!</v>
      </c>
    </row>
    <row r="17" spans="1:10" ht="16">
      <c r="B17" s="167" t="s">
        <v>53</v>
      </c>
      <c r="C17" s="167"/>
      <c r="D17" s="167">
        <v>1E-3</v>
      </c>
      <c r="E17" s="167"/>
      <c r="F17" s="5" t="e">
        <f>VLOOKUP(B17,#REF!,2,0)</f>
        <v>#REF!</v>
      </c>
      <c r="G17" s="6" t="e">
        <f>VLOOKUP(B17,#REF!,3,0)</f>
        <v>#REF!</v>
      </c>
      <c r="H17" s="7" t="e">
        <f t="shared" si="0"/>
        <v>#REF!</v>
      </c>
    </row>
    <row r="18" spans="1:10" ht="16">
      <c r="B18" s="167" t="s">
        <v>139</v>
      </c>
      <c r="C18" s="167"/>
      <c r="D18" s="167">
        <v>1.4999999999999999E-2</v>
      </c>
      <c r="E18" s="167"/>
      <c r="F18" s="5" t="e">
        <f>VLOOKUP(B18,#REF!,2,0)</f>
        <v>#REF!</v>
      </c>
      <c r="G18" s="6" t="e">
        <f>VLOOKUP(B18,#REF!,3,0)</f>
        <v>#REF!</v>
      </c>
      <c r="H18" s="7" t="e">
        <f t="shared" si="0"/>
        <v>#REF!</v>
      </c>
    </row>
    <row r="19" spans="1:10" ht="16">
      <c r="B19" s="167" t="s">
        <v>228</v>
      </c>
      <c r="C19" s="167"/>
      <c r="D19" s="167"/>
      <c r="E19" s="167"/>
      <c r="F19" s="5" t="e">
        <f>VLOOKUP(B19,#REF!,2,0)</f>
        <v>#REF!</v>
      </c>
      <c r="G19" s="6" t="e">
        <f>VLOOKUP(B19,#REF!,3,0)</f>
        <v>#REF!</v>
      </c>
      <c r="H19" s="7" t="e">
        <f t="shared" si="0"/>
        <v>#REF!</v>
      </c>
    </row>
    <row r="20" spans="1:10" ht="16">
      <c r="B20" s="167" t="s">
        <v>228</v>
      </c>
      <c r="C20" s="167"/>
      <c r="D20" s="167">
        <v>0</v>
      </c>
      <c r="E20" s="167"/>
      <c r="F20" s="5" t="e">
        <f>VLOOKUP(B20,#REF!,2,0)</f>
        <v>#REF!</v>
      </c>
      <c r="G20" s="6" t="e">
        <f>VLOOKUP(B20,#REF!,3,0)</f>
        <v>#REF!</v>
      </c>
      <c r="H20" s="7" t="e">
        <f t="shared" si="0"/>
        <v>#REF!</v>
      </c>
    </row>
    <row r="21" spans="1:10" ht="16">
      <c r="B21" s="167" t="s">
        <v>228</v>
      </c>
      <c r="C21" s="167"/>
      <c r="D21" s="167">
        <v>0</v>
      </c>
      <c r="E21" s="167"/>
      <c r="F21" s="5" t="e">
        <f>VLOOKUP(B21,#REF!,2,0)</f>
        <v>#REF!</v>
      </c>
      <c r="G21" s="6" t="e">
        <f>VLOOKUP(B21,#REF!,3,0)</f>
        <v>#REF!</v>
      </c>
      <c r="H21" s="7" t="e">
        <f t="shared" si="0"/>
        <v>#REF!</v>
      </c>
    </row>
    <row r="22" spans="1:10" ht="16">
      <c r="B22" s="167" t="s">
        <v>228</v>
      </c>
      <c r="C22" s="167"/>
      <c r="D22" s="167">
        <v>0</v>
      </c>
      <c r="E22" s="167"/>
      <c r="F22" s="5" t="e">
        <f>VLOOKUP(B22,#REF!,2,0)</f>
        <v>#REF!</v>
      </c>
      <c r="G22" s="6" t="e">
        <f>VLOOKUP(B22,#REF!,3,0)</f>
        <v>#REF!</v>
      </c>
      <c r="H22" s="7" t="e">
        <f t="shared" si="0"/>
        <v>#REF!</v>
      </c>
    </row>
    <row r="24" spans="1:10" ht="15">
      <c r="A24" s="172" t="s">
        <v>398</v>
      </c>
      <c r="B24" s="172"/>
      <c r="C24" s="172"/>
      <c r="D24" s="172"/>
      <c r="E24" s="172"/>
      <c r="F24" s="172"/>
      <c r="G24" s="172"/>
      <c r="H24" s="172"/>
      <c r="I24" s="172"/>
      <c r="J24" s="172"/>
    </row>
    <row r="25" spans="1:10">
      <c r="A25" s="1" t="s">
        <v>230</v>
      </c>
      <c r="B25" s="170" t="s">
        <v>436</v>
      </c>
      <c r="C25" s="171"/>
      <c r="D25" s="171"/>
      <c r="E25" s="171"/>
      <c r="F25" s="171"/>
      <c r="G25" s="171"/>
      <c r="H25" s="171"/>
      <c r="I25" s="171"/>
      <c r="J25" s="171"/>
    </row>
    <row r="26" spans="1:10">
      <c r="A26" s="1" t="s">
        <v>231</v>
      </c>
      <c r="B26" s="170" t="s">
        <v>437</v>
      </c>
      <c r="C26" s="171"/>
      <c r="D26" s="171"/>
      <c r="E26" s="171"/>
      <c r="F26" s="171"/>
      <c r="G26" s="171"/>
      <c r="H26" s="171"/>
      <c r="I26" s="171"/>
      <c r="J26" s="171"/>
    </row>
    <row r="27" spans="1:10">
      <c r="A27" s="1" t="s">
        <v>232</v>
      </c>
      <c r="B27" s="170" t="s">
        <v>438</v>
      </c>
      <c r="C27" s="171"/>
      <c r="D27" s="171"/>
      <c r="E27" s="171"/>
      <c r="F27" s="171"/>
      <c r="G27" s="171"/>
      <c r="H27" s="171"/>
      <c r="I27" s="171"/>
      <c r="J27" s="171"/>
    </row>
    <row r="28" spans="1:10">
      <c r="A28" s="1" t="s">
        <v>233</v>
      </c>
      <c r="B28" s="170" t="s">
        <v>439</v>
      </c>
      <c r="C28" s="171"/>
      <c r="D28" s="171"/>
      <c r="E28" s="171"/>
      <c r="F28" s="171"/>
      <c r="G28" s="171"/>
      <c r="H28" s="171"/>
      <c r="I28" s="171"/>
      <c r="J28" s="171"/>
    </row>
    <row r="29" spans="1:10">
      <c r="A29" s="1" t="s">
        <v>234</v>
      </c>
      <c r="B29" s="170" t="s">
        <v>440</v>
      </c>
      <c r="C29" s="171"/>
      <c r="D29" s="171"/>
      <c r="E29" s="171"/>
      <c r="F29" s="171"/>
      <c r="G29" s="171"/>
      <c r="H29" s="171"/>
      <c r="I29" s="171"/>
      <c r="J29" s="171"/>
    </row>
    <row r="30" spans="1:10" ht="13.25" customHeight="1">
      <c r="A30" s="1" t="s">
        <v>253</v>
      </c>
      <c r="B30" s="170" t="s">
        <v>441</v>
      </c>
      <c r="C30" s="171"/>
      <c r="D30" s="171"/>
      <c r="E30" s="171"/>
      <c r="F30" s="171"/>
      <c r="G30" s="171"/>
      <c r="H30" s="171"/>
      <c r="I30" s="171"/>
      <c r="J30" s="171"/>
    </row>
    <row r="31" spans="1:10">
      <c r="A31" s="1" t="s">
        <v>255</v>
      </c>
      <c r="B31" s="170" t="s">
        <v>442</v>
      </c>
      <c r="C31" s="171"/>
      <c r="D31" s="171"/>
      <c r="E31" s="171"/>
      <c r="F31" s="171"/>
      <c r="G31" s="171"/>
      <c r="H31" s="171"/>
      <c r="I31" s="171"/>
      <c r="J31" s="171"/>
    </row>
    <row r="32" spans="1:10">
      <c r="A32" s="1" t="s">
        <v>423</v>
      </c>
      <c r="B32" s="170" t="s">
        <v>443</v>
      </c>
      <c r="C32" s="171"/>
      <c r="D32" s="171"/>
      <c r="E32" s="171"/>
      <c r="F32" s="171"/>
      <c r="G32" s="171"/>
      <c r="H32" s="171"/>
      <c r="I32" s="171"/>
      <c r="J32" s="171"/>
    </row>
    <row r="33" spans="1:11">
      <c r="A33" s="1" t="s">
        <v>444</v>
      </c>
      <c r="B33" s="170" t="s">
        <v>445</v>
      </c>
      <c r="C33" s="170"/>
      <c r="D33" s="170"/>
      <c r="E33" s="170"/>
      <c r="F33" s="170"/>
      <c r="G33" s="170"/>
      <c r="H33" s="170"/>
      <c r="I33" s="170"/>
      <c r="J33" s="170"/>
    </row>
    <row r="35" spans="1:11" ht="15">
      <c r="A35" s="172" t="s">
        <v>400</v>
      </c>
      <c r="B35" s="172"/>
      <c r="C35" s="172"/>
      <c r="D35" s="172"/>
      <c r="E35" s="172"/>
      <c r="F35" s="8"/>
      <c r="G35" s="172" t="s">
        <v>401</v>
      </c>
      <c r="H35" s="172"/>
      <c r="I35" s="172"/>
      <c r="J35" s="172"/>
    </row>
    <row r="36" spans="1:11" ht="15">
      <c r="G36" s="8"/>
      <c r="H36" s="8"/>
      <c r="I36" s="8"/>
      <c r="J36" s="8"/>
      <c r="K36" s="8"/>
    </row>
    <row r="37" spans="1:11">
      <c r="B37" s="1" t="s">
        <v>237</v>
      </c>
      <c r="E37" s="14">
        <v>1.65</v>
      </c>
      <c r="G37" s="1"/>
      <c r="H37" s="1" t="s">
        <v>237</v>
      </c>
      <c r="I37" s="1"/>
      <c r="J37" s="18">
        <f>E37</f>
        <v>1.65</v>
      </c>
    </row>
    <row r="38" spans="1:11">
      <c r="B38" s="1" t="s">
        <v>227</v>
      </c>
      <c r="E38" s="16" t="e">
        <f>SUM($H$13:$H$22)</f>
        <v>#REF!</v>
      </c>
      <c r="G38" s="1"/>
      <c r="H38" s="1" t="s">
        <v>227</v>
      </c>
      <c r="I38" s="1"/>
      <c r="J38" s="16" t="e">
        <f>SUM($H$13:$H$22)</f>
        <v>#REF!</v>
      </c>
    </row>
    <row r="39" spans="1:11" s="11" customFormat="1">
      <c r="B39" s="12" t="s">
        <v>238</v>
      </c>
      <c r="E39" s="17" t="e">
        <f>E38/(E37-E40)</f>
        <v>#REF!</v>
      </c>
      <c r="F39"/>
      <c r="G39" s="12"/>
      <c r="H39" s="12" t="s">
        <v>238</v>
      </c>
      <c r="I39" s="12"/>
      <c r="J39" s="17" t="e">
        <f>+J38/(J37-J40)</f>
        <v>#REF!</v>
      </c>
    </row>
    <row r="40" spans="1:11">
      <c r="B40" s="1" t="s">
        <v>239</v>
      </c>
      <c r="E40" s="18">
        <f>E37/106*6</f>
        <v>9.3396226415094347E-2</v>
      </c>
      <c r="G40" s="1"/>
      <c r="H40" s="1" t="s">
        <v>239</v>
      </c>
      <c r="I40" s="1"/>
      <c r="J40" s="18">
        <f>J37/112*12</f>
        <v>0.17678571428571427</v>
      </c>
    </row>
    <row r="41" spans="1:11">
      <c r="B41" s="1" t="s">
        <v>240</v>
      </c>
      <c r="E41" s="16" t="e">
        <f>E37-E38-E40</f>
        <v>#REF!</v>
      </c>
      <c r="G41" s="1"/>
      <c r="H41" s="1" t="s">
        <v>240</v>
      </c>
      <c r="I41" s="1"/>
      <c r="J41" s="15"/>
    </row>
    <row r="42" spans="1:11">
      <c r="B42" s="1"/>
      <c r="E42" s="9"/>
      <c r="G42" s="1"/>
      <c r="H42" s="1"/>
      <c r="I42" s="1"/>
      <c r="J42" s="10"/>
    </row>
    <row r="43" spans="1:11">
      <c r="B43" s="1" t="s">
        <v>241</v>
      </c>
      <c r="E43" s="19">
        <v>6</v>
      </c>
      <c r="G43" s="1"/>
      <c r="H43" s="1" t="s">
        <v>242</v>
      </c>
      <c r="I43" s="1"/>
      <c r="J43" s="19">
        <v>12</v>
      </c>
    </row>
    <row r="47" spans="1:11">
      <c r="B47" s="13" t="s">
        <v>402</v>
      </c>
    </row>
  </sheetData>
  <mergeCells count="35">
    <mergeCell ref="B14:C14"/>
    <mergeCell ref="D14:E14"/>
    <mergeCell ref="A10:J10"/>
    <mergeCell ref="B12:C12"/>
    <mergeCell ref="D12:E12"/>
    <mergeCell ref="B13:C13"/>
    <mergeCell ref="D13:E13"/>
    <mergeCell ref="B15:C15"/>
    <mergeCell ref="D15:E15"/>
    <mergeCell ref="B16:C16"/>
    <mergeCell ref="D16:E16"/>
    <mergeCell ref="B17:C17"/>
    <mergeCell ref="D17:E17"/>
    <mergeCell ref="B25:J25"/>
    <mergeCell ref="B18:C18"/>
    <mergeCell ref="D18:E18"/>
    <mergeCell ref="B19:C19"/>
    <mergeCell ref="D19:E19"/>
    <mergeCell ref="B20:C20"/>
    <mergeCell ref="D20:E20"/>
    <mergeCell ref="B21:C21"/>
    <mergeCell ref="D21:E21"/>
    <mergeCell ref="B22:C22"/>
    <mergeCell ref="D22:E22"/>
    <mergeCell ref="A24:J24"/>
    <mergeCell ref="B32:J32"/>
    <mergeCell ref="A35:E35"/>
    <mergeCell ref="G35:J35"/>
    <mergeCell ref="B33:J33"/>
    <mergeCell ref="B26:J26"/>
    <mergeCell ref="B27:J27"/>
    <mergeCell ref="B28:J28"/>
    <mergeCell ref="B29:J29"/>
    <mergeCell ref="B30:J30"/>
    <mergeCell ref="B31:J31"/>
  </mergeCells>
  <dataValidations count="1">
    <dataValidation type="list" allowBlank="1" showInputMessage="1" showErrorMessage="1" sqref="B13:C22" xr:uid="{00000000-0002-0000-0A00-000000000000}">
      <formula1>#REF!</formula1>
    </dataValidation>
  </dataValidations>
  <pageMargins left="0.7" right="0.7" top="0.75" bottom="0.75" header="0.3" footer="0.3"/>
  <pageSetup paperSize="9" orientation="portrait" verticalDpi="0"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D4E5DD"/>
  </sheetPr>
  <dimension ref="A4:K46"/>
  <sheetViews>
    <sheetView showGridLines="0" topLeftCell="A29" workbookViewId="0">
      <selection activeCell="A148" sqref="A148"/>
    </sheetView>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4" spans="1:10">
      <c r="F4" t="s">
        <v>413</v>
      </c>
    </row>
    <row r="10" spans="1:10" ht="25.5" customHeight="1">
      <c r="A10" s="168" t="s">
        <v>446</v>
      </c>
      <c r="B10" s="168"/>
      <c r="C10" s="168"/>
      <c r="D10" s="168"/>
      <c r="E10" s="168"/>
      <c r="F10" s="168"/>
      <c r="G10" s="168"/>
      <c r="H10" s="168"/>
      <c r="I10" s="168"/>
      <c r="J10" s="168"/>
    </row>
    <row r="12" spans="1:10" ht="16">
      <c r="B12" s="169" t="s">
        <v>391</v>
      </c>
      <c r="C12" s="169"/>
      <c r="D12" s="169" t="s">
        <v>392</v>
      </c>
      <c r="E12" s="169"/>
      <c r="F12" s="3" t="s">
        <v>393</v>
      </c>
      <c r="G12" s="4" t="s">
        <v>394</v>
      </c>
      <c r="H12" s="3" t="s">
        <v>395</v>
      </c>
    </row>
    <row r="13" spans="1:10" ht="16">
      <c r="B13" s="167" t="s">
        <v>435</v>
      </c>
      <c r="C13" s="167"/>
      <c r="D13" s="167">
        <v>1</v>
      </c>
      <c r="E13" s="167"/>
      <c r="F13" s="5" t="e">
        <f>VLOOKUP(B13,#REF!,2,0)</f>
        <v>#REF!</v>
      </c>
      <c r="G13" s="6" t="e">
        <f>VLOOKUP(B13,#REF!,3,0)</f>
        <v>#REF!</v>
      </c>
      <c r="H13" s="7" t="e">
        <f>G13*D13</f>
        <v>#REF!</v>
      </c>
    </row>
    <row r="14" spans="1:10" ht="16">
      <c r="B14" s="167" t="s">
        <v>447</v>
      </c>
      <c r="C14" s="167"/>
      <c r="D14" s="167">
        <v>1.2E-2</v>
      </c>
      <c r="E14" s="167"/>
      <c r="F14" s="5" t="e">
        <f>VLOOKUP(B14,#REF!,2,0)</f>
        <v>#REF!</v>
      </c>
      <c r="G14" s="6" t="e">
        <f>VLOOKUP(B14,#REF!,3,0)</f>
        <v>#REF!</v>
      </c>
      <c r="H14" s="7" t="e">
        <f t="shared" ref="H14:H22" si="0">G14*D14</f>
        <v>#REF!</v>
      </c>
    </row>
    <row r="15" spans="1:10" ht="16">
      <c r="B15" s="167" t="s">
        <v>121</v>
      </c>
      <c r="C15" s="167"/>
      <c r="D15" s="167">
        <v>5.0000000000000001E-3</v>
      </c>
      <c r="E15" s="167"/>
      <c r="F15" s="5" t="e">
        <f>VLOOKUP(B15,#REF!,2,0)</f>
        <v>#REF!</v>
      </c>
      <c r="G15" s="6" t="e">
        <f>VLOOKUP(B15,#REF!,3,0)</f>
        <v>#REF!</v>
      </c>
      <c r="H15" s="7" t="e">
        <f t="shared" si="0"/>
        <v>#REF!</v>
      </c>
    </row>
    <row r="16" spans="1:10" ht="16">
      <c r="B16" s="167" t="s">
        <v>406</v>
      </c>
      <c r="C16" s="167"/>
      <c r="D16" s="167">
        <v>3.0000000000000001E-3</v>
      </c>
      <c r="E16" s="167"/>
      <c r="F16" s="5" t="e">
        <f>VLOOKUP(B16,#REF!,2,0)</f>
        <v>#REF!</v>
      </c>
      <c r="G16" s="6" t="e">
        <f>VLOOKUP(B16,#REF!,3,0)</f>
        <v>#REF!</v>
      </c>
      <c r="H16" s="7" t="e">
        <f t="shared" si="0"/>
        <v>#REF!</v>
      </c>
    </row>
    <row r="17" spans="1:10" ht="16">
      <c r="B17" s="167" t="s">
        <v>136</v>
      </c>
      <c r="C17" s="167"/>
      <c r="D17" s="167">
        <v>3.0000000000000001E-3</v>
      </c>
      <c r="E17" s="167"/>
      <c r="F17" s="5" t="e">
        <f>VLOOKUP(B17,#REF!,2,0)</f>
        <v>#REF!</v>
      </c>
      <c r="G17" s="6" t="e">
        <f>VLOOKUP(B17,#REF!,3,0)</f>
        <v>#REF!</v>
      </c>
      <c r="H17" s="7" t="e">
        <f t="shared" si="0"/>
        <v>#REF!</v>
      </c>
    </row>
    <row r="18" spans="1:10" ht="16">
      <c r="B18" s="167" t="s">
        <v>137</v>
      </c>
      <c r="C18" s="167"/>
      <c r="D18" s="167">
        <v>1E-3</v>
      </c>
      <c r="E18" s="167"/>
      <c r="F18" s="5" t="e">
        <f>VLOOKUP(B18,#REF!,2,0)</f>
        <v>#REF!</v>
      </c>
      <c r="G18" s="6" t="e">
        <f>VLOOKUP(B18,#REF!,3,0)</f>
        <v>#REF!</v>
      </c>
      <c r="H18" s="7" t="e">
        <f t="shared" si="0"/>
        <v>#REF!</v>
      </c>
    </row>
    <row r="19" spans="1:10" ht="16">
      <c r="B19" s="167" t="s">
        <v>228</v>
      </c>
      <c r="C19" s="167"/>
      <c r="D19" s="167"/>
      <c r="E19" s="167"/>
      <c r="F19" s="5" t="e">
        <f>VLOOKUP(B19,#REF!,2,0)</f>
        <v>#REF!</v>
      </c>
      <c r="G19" s="6" t="e">
        <f>VLOOKUP(B19,#REF!,3,0)</f>
        <v>#REF!</v>
      </c>
      <c r="H19" s="7" t="e">
        <f t="shared" si="0"/>
        <v>#REF!</v>
      </c>
    </row>
    <row r="20" spans="1:10" ht="16">
      <c r="B20" s="167" t="s">
        <v>228</v>
      </c>
      <c r="C20" s="167"/>
      <c r="D20" s="167">
        <v>0</v>
      </c>
      <c r="E20" s="167"/>
      <c r="F20" s="5" t="e">
        <f>VLOOKUP(B20,#REF!,2,0)</f>
        <v>#REF!</v>
      </c>
      <c r="G20" s="6" t="e">
        <f>VLOOKUP(B20,#REF!,3,0)</f>
        <v>#REF!</v>
      </c>
      <c r="H20" s="7" t="e">
        <f t="shared" si="0"/>
        <v>#REF!</v>
      </c>
    </row>
    <row r="21" spans="1:10" ht="16">
      <c r="B21" s="167" t="s">
        <v>228</v>
      </c>
      <c r="C21" s="167"/>
      <c r="D21" s="167">
        <v>0</v>
      </c>
      <c r="E21" s="167"/>
      <c r="F21" s="5" t="e">
        <f>VLOOKUP(B21,#REF!,2,0)</f>
        <v>#REF!</v>
      </c>
      <c r="G21" s="6" t="e">
        <f>VLOOKUP(B21,#REF!,3,0)</f>
        <v>#REF!</v>
      </c>
      <c r="H21" s="7" t="e">
        <f t="shared" si="0"/>
        <v>#REF!</v>
      </c>
    </row>
    <row r="22" spans="1:10" ht="16">
      <c r="B22" s="167" t="s">
        <v>228</v>
      </c>
      <c r="C22" s="167"/>
      <c r="D22" s="167">
        <v>0</v>
      </c>
      <c r="E22" s="167"/>
      <c r="F22" s="5" t="e">
        <f>VLOOKUP(B22,#REF!,2,0)</f>
        <v>#REF!</v>
      </c>
      <c r="G22" s="6" t="e">
        <f>VLOOKUP(B22,#REF!,3,0)</f>
        <v>#REF!</v>
      </c>
      <c r="H22" s="7" t="e">
        <f t="shared" si="0"/>
        <v>#REF!</v>
      </c>
    </row>
    <row r="24" spans="1:10" ht="15">
      <c r="A24" s="172" t="s">
        <v>398</v>
      </c>
      <c r="B24" s="172"/>
      <c r="C24" s="172"/>
      <c r="D24" s="172"/>
      <c r="E24" s="172"/>
      <c r="F24" s="172"/>
      <c r="G24" s="172"/>
      <c r="H24" s="172"/>
      <c r="I24" s="172"/>
      <c r="J24" s="172"/>
    </row>
    <row r="25" spans="1:10">
      <c r="A25" s="1" t="s">
        <v>230</v>
      </c>
      <c r="B25" s="170" t="s">
        <v>436</v>
      </c>
      <c r="C25" s="171"/>
      <c r="D25" s="171"/>
      <c r="E25" s="171"/>
      <c r="F25" s="171"/>
      <c r="G25" s="171"/>
      <c r="H25" s="171"/>
      <c r="I25" s="171"/>
      <c r="J25" s="171"/>
    </row>
    <row r="26" spans="1:10" ht="13.25" customHeight="1">
      <c r="A26" s="1" t="s">
        <v>231</v>
      </c>
      <c r="B26" s="170" t="s">
        <v>448</v>
      </c>
      <c r="C26" s="171"/>
      <c r="D26" s="171"/>
      <c r="E26" s="171"/>
      <c r="F26" s="171"/>
      <c r="G26" s="171"/>
      <c r="H26" s="171"/>
      <c r="I26" s="171"/>
      <c r="J26" s="171"/>
    </row>
    <row r="27" spans="1:10">
      <c r="A27" s="1" t="s">
        <v>232</v>
      </c>
      <c r="B27" s="170" t="s">
        <v>449</v>
      </c>
      <c r="C27" s="171"/>
      <c r="D27" s="171"/>
      <c r="E27" s="171"/>
      <c r="F27" s="171"/>
      <c r="G27" s="171"/>
      <c r="H27" s="171"/>
      <c r="I27" s="171"/>
      <c r="J27" s="171"/>
    </row>
    <row r="28" spans="1:10">
      <c r="A28" s="1" t="s">
        <v>233</v>
      </c>
      <c r="B28" s="170" t="s">
        <v>450</v>
      </c>
      <c r="C28" s="171"/>
      <c r="D28" s="171"/>
      <c r="E28" s="171"/>
      <c r="F28" s="171"/>
      <c r="G28" s="171"/>
      <c r="H28" s="171"/>
      <c r="I28" s="171"/>
      <c r="J28" s="171"/>
    </row>
    <row r="29" spans="1:10">
      <c r="A29" s="1" t="s">
        <v>234</v>
      </c>
      <c r="B29" s="170" t="s">
        <v>451</v>
      </c>
      <c r="C29" s="171"/>
      <c r="D29" s="171"/>
      <c r="E29" s="171"/>
      <c r="F29" s="171"/>
      <c r="G29" s="171"/>
      <c r="H29" s="171"/>
      <c r="I29" s="171"/>
      <c r="J29" s="171"/>
    </row>
    <row r="30" spans="1:10" ht="13.25" customHeight="1">
      <c r="A30" s="1" t="s">
        <v>253</v>
      </c>
      <c r="B30" s="170" t="s">
        <v>452</v>
      </c>
      <c r="C30" s="171"/>
      <c r="D30" s="171"/>
      <c r="E30" s="171"/>
      <c r="F30" s="171"/>
      <c r="G30" s="171"/>
      <c r="H30" s="171"/>
      <c r="I30" s="171"/>
      <c r="J30" s="171"/>
    </row>
    <row r="31" spans="1:10">
      <c r="A31" s="1" t="s">
        <v>255</v>
      </c>
      <c r="B31" s="170" t="s">
        <v>445</v>
      </c>
      <c r="C31" s="171"/>
      <c r="D31" s="171"/>
      <c r="E31" s="171"/>
      <c r="F31" s="171"/>
      <c r="G31" s="171"/>
      <c r="H31" s="171"/>
      <c r="I31" s="171"/>
      <c r="J31" s="171"/>
    </row>
    <row r="32" spans="1:10">
      <c r="A32" s="1"/>
      <c r="B32" s="170"/>
      <c r="C32" s="171"/>
      <c r="D32" s="171"/>
      <c r="E32" s="171"/>
      <c r="F32" s="171"/>
      <c r="G32" s="171"/>
      <c r="H32" s="171"/>
      <c r="I32" s="171"/>
      <c r="J32" s="171"/>
    </row>
    <row r="34" spans="1:11" ht="15">
      <c r="A34" s="172" t="s">
        <v>400</v>
      </c>
      <c r="B34" s="172"/>
      <c r="C34" s="172"/>
      <c r="D34" s="172"/>
      <c r="E34" s="172"/>
      <c r="F34" s="8"/>
      <c r="G34" s="172" t="s">
        <v>401</v>
      </c>
      <c r="H34" s="172"/>
      <c r="I34" s="172"/>
      <c r="J34" s="172"/>
    </row>
    <row r="35" spans="1:11" ht="15">
      <c r="G35" s="8"/>
      <c r="H35" s="8"/>
      <c r="I35" s="8"/>
      <c r="J35" s="8"/>
      <c r="K35" s="8"/>
    </row>
    <row r="36" spans="1:11">
      <c r="B36" s="1" t="s">
        <v>237</v>
      </c>
      <c r="E36" s="14">
        <v>1.65</v>
      </c>
      <c r="G36" s="1"/>
      <c r="H36" s="1" t="s">
        <v>237</v>
      </c>
      <c r="I36" s="1"/>
      <c r="J36" s="18">
        <f>E36</f>
        <v>1.65</v>
      </c>
    </row>
    <row r="37" spans="1:11">
      <c r="B37" s="1" t="s">
        <v>227</v>
      </c>
      <c r="E37" s="16" t="e">
        <f>SUM($H$13:$H$22)</f>
        <v>#REF!</v>
      </c>
      <c r="G37" s="1"/>
      <c r="H37" s="1" t="s">
        <v>227</v>
      </c>
      <c r="I37" s="1"/>
      <c r="J37" s="16" t="e">
        <f>SUM($H$13:$H$22)</f>
        <v>#REF!</v>
      </c>
    </row>
    <row r="38" spans="1:11" s="11" customFormat="1">
      <c r="B38" s="12" t="s">
        <v>238</v>
      </c>
      <c r="E38" s="17" t="e">
        <f>E37/(E36-E39)</f>
        <v>#REF!</v>
      </c>
      <c r="F38"/>
      <c r="G38" s="12"/>
      <c r="H38" s="12" t="s">
        <v>238</v>
      </c>
      <c r="I38" s="12"/>
      <c r="J38" s="17" t="e">
        <f>+J37/(J36-J39)</f>
        <v>#REF!</v>
      </c>
    </row>
    <row r="39" spans="1:11">
      <c r="B39" s="1" t="s">
        <v>239</v>
      </c>
      <c r="E39" s="18">
        <f>E36/106*6</f>
        <v>9.3396226415094347E-2</v>
      </c>
      <c r="G39" s="1"/>
      <c r="H39" s="1" t="s">
        <v>239</v>
      </c>
      <c r="I39" s="1"/>
      <c r="J39" s="18">
        <f>J36/112*12</f>
        <v>0.17678571428571427</v>
      </c>
    </row>
    <row r="40" spans="1:11">
      <c r="B40" s="1" t="s">
        <v>240</v>
      </c>
      <c r="E40" s="16" t="e">
        <f>E36-E37-E39</f>
        <v>#REF!</v>
      </c>
      <c r="G40" s="1"/>
      <c r="H40" s="1" t="s">
        <v>240</v>
      </c>
      <c r="I40" s="1"/>
      <c r="J40" s="15"/>
    </row>
    <row r="41" spans="1:11">
      <c r="B41" s="1"/>
      <c r="E41" s="9"/>
      <c r="G41" s="1"/>
      <c r="H41" s="1"/>
      <c r="I41" s="1"/>
      <c r="J41" s="10"/>
    </row>
    <row r="42" spans="1:11">
      <c r="B42" s="1" t="s">
        <v>241</v>
      </c>
      <c r="E42" s="19">
        <v>6</v>
      </c>
      <c r="G42" s="1"/>
      <c r="H42" s="1" t="s">
        <v>242</v>
      </c>
      <c r="I42" s="1"/>
      <c r="J42" s="19">
        <v>12</v>
      </c>
    </row>
    <row r="46" spans="1:11">
      <c r="B46" s="13" t="s">
        <v>402</v>
      </c>
    </row>
  </sheetData>
  <mergeCells count="34">
    <mergeCell ref="B14:C14"/>
    <mergeCell ref="D14:E14"/>
    <mergeCell ref="A10:J10"/>
    <mergeCell ref="B12:C12"/>
    <mergeCell ref="D12:E12"/>
    <mergeCell ref="B13:C13"/>
    <mergeCell ref="D13:E13"/>
    <mergeCell ref="B15:C15"/>
    <mergeCell ref="D15:E15"/>
    <mergeCell ref="B16:C16"/>
    <mergeCell ref="D16:E16"/>
    <mergeCell ref="B17:C17"/>
    <mergeCell ref="D17:E17"/>
    <mergeCell ref="B25:J25"/>
    <mergeCell ref="B18:C18"/>
    <mergeCell ref="D18:E18"/>
    <mergeCell ref="B19:C19"/>
    <mergeCell ref="D19:E19"/>
    <mergeCell ref="B20:C20"/>
    <mergeCell ref="D20:E20"/>
    <mergeCell ref="B21:C21"/>
    <mergeCell ref="D21:E21"/>
    <mergeCell ref="B22:C22"/>
    <mergeCell ref="D22:E22"/>
    <mergeCell ref="A24:J24"/>
    <mergeCell ref="B32:J32"/>
    <mergeCell ref="A34:E34"/>
    <mergeCell ref="G34:J34"/>
    <mergeCell ref="B26:J26"/>
    <mergeCell ref="B27:J27"/>
    <mergeCell ref="B28:J28"/>
    <mergeCell ref="B29:J29"/>
    <mergeCell ref="B30:J30"/>
    <mergeCell ref="B31:J31"/>
  </mergeCells>
  <dataValidations count="1">
    <dataValidation type="list" allowBlank="1" showInputMessage="1" showErrorMessage="1" sqref="B13:C22" xr:uid="{00000000-0002-0000-0B00-000000000000}">
      <formula1>#REF!</formula1>
    </dataValidation>
  </dataValidations>
  <pageMargins left="0.7" right="0.7" top="0.75" bottom="0.75" header="0.3" footer="0.3"/>
  <pageSetup paperSize="9" orientation="portrait" verticalDpi="0"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D4E5DD"/>
  </sheetPr>
  <dimension ref="A4:K46"/>
  <sheetViews>
    <sheetView showGridLines="0" workbookViewId="0">
      <selection activeCell="A148" sqref="A148"/>
    </sheetView>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4" spans="1:10">
      <c r="F4" t="s">
        <v>413</v>
      </c>
    </row>
    <row r="10" spans="1:10" ht="25.5" customHeight="1">
      <c r="A10" s="168" t="s">
        <v>453</v>
      </c>
      <c r="B10" s="168"/>
      <c r="C10" s="168"/>
      <c r="D10" s="168"/>
      <c r="E10" s="168"/>
      <c r="F10" s="168"/>
      <c r="G10" s="168"/>
      <c r="H10" s="168"/>
      <c r="I10" s="168"/>
      <c r="J10" s="168"/>
    </row>
    <row r="12" spans="1:10" ht="16">
      <c r="B12" s="169" t="s">
        <v>391</v>
      </c>
      <c r="C12" s="169"/>
      <c r="D12" s="169" t="s">
        <v>392</v>
      </c>
      <c r="E12" s="169"/>
      <c r="F12" s="3" t="s">
        <v>393</v>
      </c>
      <c r="G12" s="4" t="s">
        <v>394</v>
      </c>
      <c r="H12" s="3" t="s">
        <v>395</v>
      </c>
    </row>
    <row r="13" spans="1:10" ht="16">
      <c r="B13" s="167" t="s">
        <v>435</v>
      </c>
      <c r="C13" s="167"/>
      <c r="D13" s="167">
        <v>1</v>
      </c>
      <c r="E13" s="167"/>
      <c r="F13" s="5" t="e">
        <f>VLOOKUP(B13,#REF!,2,0)</f>
        <v>#REF!</v>
      </c>
      <c r="G13" s="6" t="e">
        <f>VLOOKUP(B13,#REF!,3,0)</f>
        <v>#REF!</v>
      </c>
      <c r="H13" s="7" t="e">
        <f>G13*D13</f>
        <v>#REF!</v>
      </c>
    </row>
    <row r="14" spans="1:10" ht="16">
      <c r="B14" s="167" t="s">
        <v>454</v>
      </c>
      <c r="C14" s="167"/>
      <c r="D14" s="167">
        <v>2.5000000000000001E-2</v>
      </c>
      <c r="E14" s="167"/>
      <c r="F14" s="5" t="e">
        <f>VLOOKUP(B14,#REF!,2,0)</f>
        <v>#REF!</v>
      </c>
      <c r="G14" s="6" t="e">
        <f>VLOOKUP(B14,#REF!,3,0)</f>
        <v>#REF!</v>
      </c>
      <c r="H14" s="7" t="e">
        <f t="shared" ref="H14:H22" si="0">G14*D14</f>
        <v>#REF!</v>
      </c>
    </row>
    <row r="15" spans="1:10" ht="16">
      <c r="B15" s="167" t="s">
        <v>134</v>
      </c>
      <c r="C15" s="167"/>
      <c r="D15" s="167">
        <v>1.4999999999999999E-2</v>
      </c>
      <c r="E15" s="167"/>
      <c r="F15" s="5" t="e">
        <f>VLOOKUP(B15,#REF!,2,0)</f>
        <v>#REF!</v>
      </c>
      <c r="G15" s="6" t="e">
        <f>VLOOKUP(B15,#REF!,3,0)</f>
        <v>#REF!</v>
      </c>
      <c r="H15" s="7" t="e">
        <f t="shared" si="0"/>
        <v>#REF!</v>
      </c>
    </row>
    <row r="16" spans="1:10" ht="16">
      <c r="B16" s="167" t="s">
        <v>135</v>
      </c>
      <c r="C16" s="167"/>
      <c r="D16" s="167">
        <v>0.02</v>
      </c>
      <c r="E16" s="167"/>
      <c r="F16" s="5" t="e">
        <f>VLOOKUP(B16,#REF!,2,0)</f>
        <v>#REF!</v>
      </c>
      <c r="G16" s="6" t="e">
        <f>VLOOKUP(B16,#REF!,3,0)</f>
        <v>#REF!</v>
      </c>
      <c r="H16" s="7" t="e">
        <f t="shared" si="0"/>
        <v>#REF!</v>
      </c>
    </row>
    <row r="17" spans="1:10" ht="16">
      <c r="B17" s="167" t="s">
        <v>455</v>
      </c>
      <c r="C17" s="167"/>
      <c r="D17" s="167">
        <v>1E-3</v>
      </c>
      <c r="E17" s="167"/>
      <c r="F17" s="5" t="e">
        <f>VLOOKUP(B17,#REF!,2,0)</f>
        <v>#REF!</v>
      </c>
      <c r="G17" s="6" t="e">
        <f>VLOOKUP(B17,#REF!,3,0)</f>
        <v>#REF!</v>
      </c>
      <c r="H17" s="7" t="e">
        <f t="shared" si="0"/>
        <v>#REF!</v>
      </c>
    </row>
    <row r="18" spans="1:10" ht="16">
      <c r="B18" s="167" t="s">
        <v>228</v>
      </c>
      <c r="C18" s="167"/>
      <c r="D18" s="167"/>
      <c r="E18" s="167"/>
      <c r="F18" s="5" t="e">
        <f>VLOOKUP(B18,#REF!,2,0)</f>
        <v>#REF!</v>
      </c>
      <c r="G18" s="6" t="e">
        <f>VLOOKUP(B18,#REF!,3,0)</f>
        <v>#REF!</v>
      </c>
      <c r="H18" s="7" t="e">
        <f t="shared" si="0"/>
        <v>#REF!</v>
      </c>
    </row>
    <row r="19" spans="1:10" ht="16">
      <c r="B19" s="167" t="s">
        <v>228</v>
      </c>
      <c r="C19" s="167"/>
      <c r="D19" s="167"/>
      <c r="E19" s="167"/>
      <c r="F19" s="5" t="e">
        <f>VLOOKUP(B19,#REF!,2,0)</f>
        <v>#REF!</v>
      </c>
      <c r="G19" s="6" t="e">
        <f>VLOOKUP(B19,#REF!,3,0)</f>
        <v>#REF!</v>
      </c>
      <c r="H19" s="7" t="e">
        <f t="shared" si="0"/>
        <v>#REF!</v>
      </c>
    </row>
    <row r="20" spans="1:10" ht="16">
      <c r="B20" s="167" t="s">
        <v>228</v>
      </c>
      <c r="C20" s="167"/>
      <c r="D20" s="167">
        <v>0</v>
      </c>
      <c r="E20" s="167"/>
      <c r="F20" s="5" t="e">
        <f>VLOOKUP(B20,#REF!,2,0)</f>
        <v>#REF!</v>
      </c>
      <c r="G20" s="6" t="e">
        <f>VLOOKUP(B20,#REF!,3,0)</f>
        <v>#REF!</v>
      </c>
      <c r="H20" s="7" t="e">
        <f t="shared" si="0"/>
        <v>#REF!</v>
      </c>
    </row>
    <row r="21" spans="1:10" ht="16">
      <c r="B21" s="167" t="s">
        <v>228</v>
      </c>
      <c r="C21" s="167"/>
      <c r="D21" s="167">
        <v>0</v>
      </c>
      <c r="E21" s="167"/>
      <c r="F21" s="5" t="e">
        <f>VLOOKUP(B21,#REF!,2,0)</f>
        <v>#REF!</v>
      </c>
      <c r="G21" s="6" t="e">
        <f>VLOOKUP(B21,#REF!,3,0)</f>
        <v>#REF!</v>
      </c>
      <c r="H21" s="7" t="e">
        <f t="shared" si="0"/>
        <v>#REF!</v>
      </c>
    </row>
    <row r="22" spans="1:10" ht="16">
      <c r="B22" s="167" t="s">
        <v>228</v>
      </c>
      <c r="C22" s="167"/>
      <c r="D22" s="167">
        <v>0</v>
      </c>
      <c r="E22" s="167"/>
      <c r="F22" s="5" t="e">
        <f>VLOOKUP(B22,#REF!,2,0)</f>
        <v>#REF!</v>
      </c>
      <c r="G22" s="6" t="e">
        <f>VLOOKUP(B22,#REF!,3,0)</f>
        <v>#REF!</v>
      </c>
      <c r="H22" s="7" t="e">
        <f t="shared" si="0"/>
        <v>#REF!</v>
      </c>
    </row>
    <row r="24" spans="1:10" ht="15">
      <c r="A24" s="172" t="s">
        <v>398</v>
      </c>
      <c r="B24" s="172"/>
      <c r="C24" s="172"/>
      <c r="D24" s="172"/>
      <c r="E24" s="172"/>
      <c r="F24" s="172"/>
      <c r="G24" s="172"/>
      <c r="H24" s="172"/>
      <c r="I24" s="172"/>
      <c r="J24" s="172"/>
    </row>
    <row r="25" spans="1:10">
      <c r="A25" s="1" t="s">
        <v>230</v>
      </c>
      <c r="B25" s="170" t="s">
        <v>456</v>
      </c>
      <c r="C25" s="171"/>
      <c r="D25" s="171"/>
      <c r="E25" s="171"/>
      <c r="F25" s="171"/>
      <c r="G25" s="171"/>
      <c r="H25" s="171"/>
      <c r="I25" s="171"/>
      <c r="J25" s="171"/>
    </row>
    <row r="26" spans="1:10">
      <c r="A26" s="1" t="s">
        <v>231</v>
      </c>
      <c r="B26" s="170" t="s">
        <v>457</v>
      </c>
      <c r="C26" s="171"/>
      <c r="D26" s="171"/>
      <c r="E26" s="171"/>
      <c r="F26" s="171"/>
      <c r="G26" s="171"/>
      <c r="H26" s="171"/>
      <c r="I26" s="171"/>
      <c r="J26" s="171"/>
    </row>
    <row r="27" spans="1:10">
      <c r="A27" s="1" t="s">
        <v>232</v>
      </c>
      <c r="B27" s="170" t="s">
        <v>458</v>
      </c>
      <c r="C27" s="171"/>
      <c r="D27" s="171"/>
      <c r="E27" s="171"/>
      <c r="F27" s="171"/>
      <c r="G27" s="171"/>
      <c r="H27" s="171"/>
      <c r="I27" s="171"/>
      <c r="J27" s="171"/>
    </row>
    <row r="28" spans="1:10">
      <c r="A28" s="1" t="s">
        <v>233</v>
      </c>
      <c r="B28" s="170" t="s">
        <v>459</v>
      </c>
      <c r="C28" s="171"/>
      <c r="D28" s="171"/>
      <c r="E28" s="171"/>
      <c r="F28" s="171"/>
      <c r="G28" s="171"/>
      <c r="H28" s="171"/>
      <c r="I28" s="171"/>
      <c r="J28" s="171"/>
    </row>
    <row r="29" spans="1:10">
      <c r="A29" s="1" t="s">
        <v>234</v>
      </c>
      <c r="B29" s="170" t="s">
        <v>460</v>
      </c>
      <c r="C29" s="171"/>
      <c r="D29" s="171"/>
      <c r="E29" s="171"/>
      <c r="F29" s="171"/>
      <c r="G29" s="171"/>
      <c r="H29" s="171"/>
      <c r="I29" s="171"/>
      <c r="J29" s="171"/>
    </row>
    <row r="30" spans="1:10" ht="13.25" customHeight="1">
      <c r="A30" s="1" t="s">
        <v>253</v>
      </c>
      <c r="B30" s="170" t="s">
        <v>461</v>
      </c>
      <c r="C30" s="171"/>
      <c r="D30" s="171"/>
      <c r="E30" s="171"/>
      <c r="F30" s="171"/>
      <c r="G30" s="171"/>
      <c r="H30" s="171"/>
      <c r="I30" s="171"/>
      <c r="J30" s="171"/>
    </row>
    <row r="31" spans="1:10">
      <c r="A31" s="1" t="s">
        <v>255</v>
      </c>
      <c r="B31" s="170" t="s">
        <v>462</v>
      </c>
      <c r="C31" s="171"/>
      <c r="D31" s="171"/>
      <c r="E31" s="171"/>
      <c r="F31" s="171"/>
      <c r="G31" s="171"/>
      <c r="H31" s="171"/>
      <c r="I31" s="171"/>
      <c r="J31" s="171"/>
    </row>
    <row r="32" spans="1:10">
      <c r="A32" s="1" t="s">
        <v>423</v>
      </c>
      <c r="B32" s="170" t="s">
        <v>445</v>
      </c>
      <c r="C32" s="171"/>
      <c r="D32" s="171"/>
      <c r="E32" s="171"/>
      <c r="F32" s="171"/>
      <c r="G32" s="171"/>
      <c r="H32" s="171"/>
      <c r="I32" s="171"/>
      <c r="J32" s="171"/>
    </row>
    <row r="34" spans="1:11" ht="15">
      <c r="A34" s="172" t="s">
        <v>400</v>
      </c>
      <c r="B34" s="172"/>
      <c r="C34" s="172"/>
      <c r="D34" s="172"/>
      <c r="E34" s="172"/>
      <c r="F34" s="8"/>
      <c r="G34" s="172" t="s">
        <v>401</v>
      </c>
      <c r="H34" s="172"/>
      <c r="I34" s="172"/>
      <c r="J34" s="172"/>
    </row>
    <row r="35" spans="1:11" ht="15">
      <c r="G35" s="8"/>
      <c r="H35" s="8"/>
      <c r="I35" s="8"/>
      <c r="J35" s="8"/>
      <c r="K35" s="8"/>
    </row>
    <row r="36" spans="1:11">
      <c r="B36" s="1" t="s">
        <v>237</v>
      </c>
      <c r="E36" s="14">
        <v>1.65</v>
      </c>
      <c r="G36" s="1"/>
      <c r="H36" s="1" t="s">
        <v>237</v>
      </c>
      <c r="I36" s="1"/>
      <c r="J36" s="18">
        <f>E36</f>
        <v>1.65</v>
      </c>
    </row>
    <row r="37" spans="1:11">
      <c r="B37" s="1" t="s">
        <v>227</v>
      </c>
      <c r="E37" s="16" t="e">
        <f>SUM($H$13:$H$22)</f>
        <v>#REF!</v>
      </c>
      <c r="G37" s="1"/>
      <c r="H37" s="1" t="s">
        <v>227</v>
      </c>
      <c r="I37" s="1"/>
      <c r="J37" s="16" t="e">
        <f>SUM($H$13:$H$22)</f>
        <v>#REF!</v>
      </c>
    </row>
    <row r="38" spans="1:11" s="11" customFormat="1">
      <c r="B38" s="12" t="s">
        <v>238</v>
      </c>
      <c r="E38" s="17" t="e">
        <f>E37/(E36-E39)</f>
        <v>#REF!</v>
      </c>
      <c r="F38"/>
      <c r="G38" s="12"/>
      <c r="H38" s="12" t="s">
        <v>238</v>
      </c>
      <c r="I38" s="12"/>
      <c r="J38" s="17" t="e">
        <f>+J37/(J36-J39)</f>
        <v>#REF!</v>
      </c>
    </row>
    <row r="39" spans="1:11">
      <c r="B39" s="1" t="s">
        <v>239</v>
      </c>
      <c r="E39" s="18">
        <f>E36/106*6</f>
        <v>9.3396226415094347E-2</v>
      </c>
      <c r="G39" s="1"/>
      <c r="H39" s="1" t="s">
        <v>239</v>
      </c>
      <c r="I39" s="1"/>
      <c r="J39" s="18">
        <f>J36/112*12</f>
        <v>0.17678571428571427</v>
      </c>
    </row>
    <row r="40" spans="1:11">
      <c r="B40" s="1" t="s">
        <v>240</v>
      </c>
      <c r="E40" s="16" t="e">
        <f>E36-E37-E39</f>
        <v>#REF!</v>
      </c>
      <c r="G40" s="1"/>
      <c r="H40" s="1" t="s">
        <v>240</v>
      </c>
      <c r="I40" s="1"/>
      <c r="J40" s="15"/>
    </row>
    <row r="41" spans="1:11">
      <c r="B41" s="1"/>
      <c r="E41" s="9"/>
      <c r="G41" s="1"/>
      <c r="H41" s="1"/>
      <c r="I41" s="1"/>
      <c r="J41" s="10"/>
    </row>
    <row r="42" spans="1:11">
      <c r="B42" s="1" t="s">
        <v>241</v>
      </c>
      <c r="E42" s="19">
        <v>6</v>
      </c>
      <c r="G42" s="1"/>
      <c r="H42" s="1" t="s">
        <v>242</v>
      </c>
      <c r="I42" s="1"/>
      <c r="J42" s="19">
        <v>12</v>
      </c>
    </row>
    <row r="46" spans="1:11">
      <c r="B46" s="13" t="s">
        <v>402</v>
      </c>
    </row>
  </sheetData>
  <mergeCells count="34">
    <mergeCell ref="B14:C14"/>
    <mergeCell ref="D14:E14"/>
    <mergeCell ref="A10:J10"/>
    <mergeCell ref="B12:C12"/>
    <mergeCell ref="D12:E12"/>
    <mergeCell ref="B13:C13"/>
    <mergeCell ref="D13:E13"/>
    <mergeCell ref="B15:C15"/>
    <mergeCell ref="D15:E15"/>
    <mergeCell ref="B16:C16"/>
    <mergeCell ref="D16:E16"/>
    <mergeCell ref="B17:C17"/>
    <mergeCell ref="D17:E17"/>
    <mergeCell ref="B25:J25"/>
    <mergeCell ref="B18:C18"/>
    <mergeCell ref="D18:E18"/>
    <mergeCell ref="B19:C19"/>
    <mergeCell ref="D19:E19"/>
    <mergeCell ref="B20:C20"/>
    <mergeCell ref="D20:E20"/>
    <mergeCell ref="B21:C21"/>
    <mergeCell ref="D21:E21"/>
    <mergeCell ref="B22:C22"/>
    <mergeCell ref="D22:E22"/>
    <mergeCell ref="A24:J24"/>
    <mergeCell ref="B32:J32"/>
    <mergeCell ref="A34:E34"/>
    <mergeCell ref="G34:J34"/>
    <mergeCell ref="B26:J26"/>
    <mergeCell ref="B27:J27"/>
    <mergeCell ref="B28:J28"/>
    <mergeCell ref="B29:J29"/>
    <mergeCell ref="B30:J30"/>
    <mergeCell ref="B31:J31"/>
  </mergeCells>
  <dataValidations count="1">
    <dataValidation type="list" allowBlank="1" showInputMessage="1" showErrorMessage="1" sqref="B13:C22" xr:uid="{00000000-0002-0000-0C00-000000000000}">
      <formula1>#REF!</formula1>
    </dataValidation>
  </dataValidations>
  <pageMargins left="0.7" right="0.7" top="0.75" bottom="0.75" header="0.3" footer="0.3"/>
  <pageSetup paperSize="9" orientation="portrait" verticalDpi="0"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D4E5DD"/>
  </sheetPr>
  <dimension ref="A4:L46"/>
  <sheetViews>
    <sheetView showGridLines="0" topLeftCell="A42" workbookViewId="0">
      <selection activeCell="A148" sqref="A148"/>
    </sheetView>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4" spans="1:12">
      <c r="F4" t="s">
        <v>413</v>
      </c>
    </row>
    <row r="10" spans="1:12" ht="25.5" customHeight="1">
      <c r="A10" s="168" t="s">
        <v>463</v>
      </c>
      <c r="B10" s="168"/>
      <c r="C10" s="168"/>
      <c r="D10" s="168"/>
      <c r="E10" s="168"/>
      <c r="F10" s="168"/>
      <c r="G10" s="168"/>
      <c r="H10" s="168"/>
      <c r="I10" s="168"/>
      <c r="J10" s="168"/>
      <c r="K10" s="168"/>
      <c r="L10" s="168"/>
    </row>
    <row r="12" spans="1:12" ht="16">
      <c r="B12" s="169" t="s">
        <v>391</v>
      </c>
      <c r="C12" s="169"/>
      <c r="D12" s="169" t="s">
        <v>392</v>
      </c>
      <c r="E12" s="169"/>
      <c r="F12" s="3" t="s">
        <v>393</v>
      </c>
      <c r="G12" s="4" t="s">
        <v>394</v>
      </c>
      <c r="H12" s="3" t="s">
        <v>395</v>
      </c>
    </row>
    <row r="13" spans="1:12" ht="16">
      <c r="B13" s="167" t="s">
        <v>464</v>
      </c>
      <c r="C13" s="167"/>
      <c r="D13" s="167">
        <v>0.5</v>
      </c>
      <c r="E13" s="167"/>
      <c r="F13" s="5" t="e">
        <f>VLOOKUP(B13,#REF!,2,0)</f>
        <v>#REF!</v>
      </c>
      <c r="G13" s="6" t="e">
        <f>VLOOKUP(B13,#REF!,3,0)</f>
        <v>#REF!</v>
      </c>
      <c r="H13" s="7" t="e">
        <f>G13*D13</f>
        <v>#REF!</v>
      </c>
    </row>
    <row r="14" spans="1:12" ht="16">
      <c r="B14" s="167" t="s">
        <v>447</v>
      </c>
      <c r="C14" s="167"/>
      <c r="D14" s="167">
        <v>0.04</v>
      </c>
      <c r="E14" s="167"/>
      <c r="F14" s="5" t="e">
        <f>VLOOKUP(B14,#REF!,2,0)</f>
        <v>#REF!</v>
      </c>
      <c r="G14" s="6" t="e">
        <f>VLOOKUP(B14,#REF!,3,0)</f>
        <v>#REF!</v>
      </c>
      <c r="H14" s="7" t="e">
        <f t="shared" ref="H14:H22" si="0">G14*D14</f>
        <v>#REF!</v>
      </c>
    </row>
    <row r="15" spans="1:12" ht="16">
      <c r="B15" s="167" t="s">
        <v>131</v>
      </c>
      <c r="C15" s="167"/>
      <c r="D15" s="167">
        <v>0.01</v>
      </c>
      <c r="E15" s="167"/>
      <c r="F15" s="5" t="e">
        <f>VLOOKUP(B15,#REF!,2,0)</f>
        <v>#REF!</v>
      </c>
      <c r="G15" s="6" t="e">
        <f>VLOOKUP(B15,#REF!,3,0)</f>
        <v>#REF!</v>
      </c>
      <c r="H15" s="7" t="e">
        <f t="shared" si="0"/>
        <v>#REF!</v>
      </c>
    </row>
    <row r="16" spans="1:12" ht="16">
      <c r="B16" s="167" t="s">
        <v>133</v>
      </c>
      <c r="C16" s="167"/>
      <c r="D16" s="167">
        <v>0.03</v>
      </c>
      <c r="E16" s="167"/>
      <c r="F16" s="5" t="e">
        <f>VLOOKUP(B16,#REF!,2,0)</f>
        <v>#REF!</v>
      </c>
      <c r="G16" s="6" t="e">
        <f>VLOOKUP(B16,#REF!,3,0)</f>
        <v>#REF!</v>
      </c>
      <c r="H16" s="7" t="e">
        <f t="shared" si="0"/>
        <v>#REF!</v>
      </c>
    </row>
    <row r="17" spans="1:10" ht="16">
      <c r="B17" s="167" t="s">
        <v>406</v>
      </c>
      <c r="C17" s="167"/>
      <c r="D17" s="167">
        <v>5.0000000000000001E-3</v>
      </c>
      <c r="E17" s="167"/>
      <c r="F17" s="5" t="e">
        <f>VLOOKUP(B17,#REF!,2,0)</f>
        <v>#REF!</v>
      </c>
      <c r="G17" s="6" t="e">
        <f>VLOOKUP(B17,#REF!,3,0)</f>
        <v>#REF!</v>
      </c>
      <c r="H17" s="7" t="e">
        <f t="shared" si="0"/>
        <v>#REF!</v>
      </c>
    </row>
    <row r="18" spans="1:10" ht="16">
      <c r="B18" s="167" t="s">
        <v>465</v>
      </c>
      <c r="C18" s="167"/>
      <c r="D18" s="167">
        <v>5.0000000000000001E-3</v>
      </c>
      <c r="E18" s="167"/>
      <c r="F18" s="5" t="e">
        <f>VLOOKUP(B18,#REF!,2,0)</f>
        <v>#REF!</v>
      </c>
      <c r="G18" s="6" t="e">
        <f>VLOOKUP(B18,#REF!,3,0)</f>
        <v>#REF!</v>
      </c>
      <c r="H18" s="7" t="e">
        <f t="shared" si="0"/>
        <v>#REF!</v>
      </c>
    </row>
    <row r="19" spans="1:10" ht="16">
      <c r="B19" s="167" t="s">
        <v>132</v>
      </c>
      <c r="C19" s="167"/>
      <c r="D19" s="167">
        <v>1.4999999999999999E-2</v>
      </c>
      <c r="E19" s="167"/>
      <c r="F19" s="5" t="e">
        <f>VLOOKUP(B19,#REF!,2,0)</f>
        <v>#REF!</v>
      </c>
      <c r="G19" s="6" t="e">
        <f>VLOOKUP(B19,#REF!,3,0)</f>
        <v>#REF!</v>
      </c>
      <c r="H19" s="7" t="e">
        <f t="shared" si="0"/>
        <v>#REF!</v>
      </c>
    </row>
    <row r="20" spans="1:10" ht="16">
      <c r="B20" s="167" t="s">
        <v>228</v>
      </c>
      <c r="C20" s="167"/>
      <c r="D20" s="167">
        <v>0</v>
      </c>
      <c r="E20" s="167"/>
      <c r="F20" s="5" t="e">
        <f>VLOOKUP(B20,#REF!,2,0)</f>
        <v>#REF!</v>
      </c>
      <c r="G20" s="6" t="e">
        <f>VLOOKUP(B20,#REF!,3,0)</f>
        <v>#REF!</v>
      </c>
      <c r="H20" s="7" t="e">
        <f t="shared" si="0"/>
        <v>#REF!</v>
      </c>
    </row>
    <row r="21" spans="1:10" ht="16">
      <c r="B21" s="167" t="s">
        <v>228</v>
      </c>
      <c r="C21" s="167"/>
      <c r="D21" s="167">
        <v>0</v>
      </c>
      <c r="E21" s="167"/>
      <c r="F21" s="5" t="e">
        <f>VLOOKUP(B21,#REF!,2,0)</f>
        <v>#REF!</v>
      </c>
      <c r="G21" s="6" t="e">
        <f>VLOOKUP(B21,#REF!,3,0)</f>
        <v>#REF!</v>
      </c>
      <c r="H21" s="7" t="e">
        <f t="shared" si="0"/>
        <v>#REF!</v>
      </c>
    </row>
    <row r="22" spans="1:10" ht="16">
      <c r="B22" s="167" t="s">
        <v>228</v>
      </c>
      <c r="C22" s="167"/>
      <c r="D22" s="167">
        <v>0</v>
      </c>
      <c r="E22" s="167"/>
      <c r="F22" s="5" t="e">
        <f>VLOOKUP(B22,#REF!,2,0)</f>
        <v>#REF!</v>
      </c>
      <c r="G22" s="6" t="e">
        <f>VLOOKUP(B22,#REF!,3,0)</f>
        <v>#REF!</v>
      </c>
      <c r="H22" s="7" t="e">
        <f t="shared" si="0"/>
        <v>#REF!</v>
      </c>
    </row>
    <row r="24" spans="1:10" ht="15">
      <c r="A24" s="172" t="s">
        <v>398</v>
      </c>
      <c r="B24" s="172"/>
      <c r="C24" s="172"/>
      <c r="D24" s="172"/>
      <c r="E24" s="172"/>
      <c r="F24" s="172"/>
      <c r="G24" s="172"/>
      <c r="H24" s="172"/>
      <c r="I24" s="172"/>
      <c r="J24" s="172"/>
    </row>
    <row r="25" spans="1:10">
      <c r="A25" s="1" t="s">
        <v>230</v>
      </c>
      <c r="B25" s="170" t="s">
        <v>466</v>
      </c>
      <c r="C25" s="171"/>
      <c r="D25" s="171"/>
      <c r="E25" s="171"/>
      <c r="F25" s="171"/>
      <c r="G25" s="171"/>
      <c r="H25" s="171"/>
      <c r="I25" s="171"/>
      <c r="J25" s="171"/>
    </row>
    <row r="26" spans="1:10">
      <c r="A26" s="1" t="s">
        <v>231</v>
      </c>
      <c r="B26" s="170" t="s">
        <v>467</v>
      </c>
      <c r="C26" s="171"/>
      <c r="D26" s="171"/>
      <c r="E26" s="171"/>
      <c r="F26" s="171"/>
      <c r="G26" s="171"/>
      <c r="H26" s="171"/>
      <c r="I26" s="171"/>
      <c r="J26" s="171"/>
    </row>
    <row r="27" spans="1:10">
      <c r="A27" s="1" t="s">
        <v>232</v>
      </c>
      <c r="B27" s="170" t="s">
        <v>468</v>
      </c>
      <c r="C27" s="171"/>
      <c r="D27" s="171"/>
      <c r="E27" s="171"/>
      <c r="F27" s="171"/>
      <c r="G27" s="171"/>
      <c r="H27" s="171"/>
      <c r="I27" s="171"/>
      <c r="J27" s="171"/>
    </row>
    <row r="28" spans="1:10">
      <c r="A28" s="1" t="s">
        <v>233</v>
      </c>
      <c r="B28" s="170" t="s">
        <v>469</v>
      </c>
      <c r="C28" s="171"/>
      <c r="D28" s="171"/>
      <c r="E28" s="171"/>
      <c r="F28" s="171"/>
      <c r="G28" s="171"/>
      <c r="H28" s="171"/>
      <c r="I28" s="171"/>
      <c r="J28" s="171"/>
    </row>
    <row r="29" spans="1:10">
      <c r="A29" s="1" t="s">
        <v>234</v>
      </c>
      <c r="B29" s="170" t="s">
        <v>470</v>
      </c>
      <c r="C29" s="171"/>
      <c r="D29" s="171"/>
      <c r="E29" s="171"/>
      <c r="F29" s="171"/>
      <c r="G29" s="171"/>
      <c r="H29" s="171"/>
      <c r="I29" s="171"/>
      <c r="J29" s="171"/>
    </row>
    <row r="30" spans="1:10" ht="13.25" customHeight="1">
      <c r="A30" s="1" t="s">
        <v>253</v>
      </c>
      <c r="B30" s="170"/>
      <c r="C30" s="171"/>
      <c r="D30" s="171"/>
      <c r="E30" s="171"/>
      <c r="F30" s="171"/>
      <c r="G30" s="171"/>
      <c r="H30" s="171"/>
      <c r="I30" s="171"/>
      <c r="J30" s="171"/>
    </row>
    <row r="31" spans="1:10">
      <c r="A31" s="1" t="s">
        <v>255</v>
      </c>
      <c r="B31" s="170"/>
      <c r="C31" s="171"/>
      <c r="D31" s="171"/>
      <c r="E31" s="171"/>
      <c r="F31" s="171"/>
      <c r="G31" s="171"/>
      <c r="H31" s="171"/>
      <c r="I31" s="171"/>
      <c r="J31" s="171"/>
    </row>
    <row r="32" spans="1:10">
      <c r="A32" s="1" t="s">
        <v>423</v>
      </c>
      <c r="B32" s="170"/>
      <c r="C32" s="171"/>
      <c r="D32" s="171"/>
      <c r="E32" s="171"/>
      <c r="F32" s="171"/>
      <c r="G32" s="171"/>
      <c r="H32" s="171"/>
      <c r="I32" s="171"/>
      <c r="J32" s="171"/>
    </row>
    <row r="34" spans="1:11" ht="15">
      <c r="A34" s="172" t="s">
        <v>400</v>
      </c>
      <c r="B34" s="172"/>
      <c r="C34" s="172"/>
      <c r="D34" s="172"/>
      <c r="E34" s="172"/>
      <c r="F34" s="8"/>
      <c r="G34" s="172" t="s">
        <v>401</v>
      </c>
      <c r="H34" s="172"/>
      <c r="I34" s="172"/>
      <c r="J34" s="172"/>
    </row>
    <row r="35" spans="1:11" ht="15">
      <c r="G35" s="8"/>
      <c r="H35" s="8"/>
      <c r="I35" s="8"/>
      <c r="J35" s="8"/>
      <c r="K35" s="8"/>
    </row>
    <row r="36" spans="1:11">
      <c r="B36" s="1" t="s">
        <v>237</v>
      </c>
      <c r="E36" s="14">
        <v>7.75</v>
      </c>
      <c r="G36" s="1"/>
      <c r="H36" s="1" t="s">
        <v>237</v>
      </c>
      <c r="I36" s="1"/>
      <c r="J36" s="18">
        <f>E36</f>
        <v>7.75</v>
      </c>
    </row>
    <row r="37" spans="1:11">
      <c r="B37" s="1" t="s">
        <v>227</v>
      </c>
      <c r="E37" s="16" t="e">
        <f>SUM($H$13:$H$22)</f>
        <v>#REF!</v>
      </c>
      <c r="G37" s="1"/>
      <c r="H37" s="1" t="s">
        <v>227</v>
      </c>
      <c r="I37" s="1"/>
      <c r="J37" s="16" t="e">
        <f>SUM($H$13:$H$22)</f>
        <v>#REF!</v>
      </c>
    </row>
    <row r="38" spans="1:11" s="11" customFormat="1">
      <c r="B38" s="12" t="s">
        <v>238</v>
      </c>
      <c r="E38" s="17" t="e">
        <f>E37/(E36-E39)</f>
        <v>#REF!</v>
      </c>
      <c r="F38"/>
      <c r="G38" s="12"/>
      <c r="H38" s="12" t="s">
        <v>238</v>
      </c>
      <c r="I38" s="12"/>
      <c r="J38" s="17" t="e">
        <f>+J37/(J36-J39)</f>
        <v>#REF!</v>
      </c>
    </row>
    <row r="39" spans="1:11">
      <c r="B39" s="1" t="s">
        <v>239</v>
      </c>
      <c r="E39" s="18">
        <f>E36/106*6</f>
        <v>0.43867924528301883</v>
      </c>
      <c r="G39" s="1"/>
      <c r="H39" s="1" t="s">
        <v>239</v>
      </c>
      <c r="I39" s="1"/>
      <c r="J39" s="18">
        <f>J36/112*12</f>
        <v>0.8303571428571429</v>
      </c>
    </row>
    <row r="40" spans="1:11">
      <c r="B40" s="1" t="s">
        <v>240</v>
      </c>
      <c r="E40" s="16" t="e">
        <f>E36-E37-E39</f>
        <v>#REF!</v>
      </c>
      <c r="G40" s="1"/>
      <c r="H40" s="1" t="s">
        <v>240</v>
      </c>
      <c r="I40" s="1"/>
      <c r="J40" s="15"/>
    </row>
    <row r="41" spans="1:11">
      <c r="B41" s="1"/>
      <c r="E41" s="9"/>
      <c r="G41" s="1"/>
      <c r="H41" s="1"/>
      <c r="I41" s="1"/>
      <c r="J41" s="10"/>
    </row>
    <row r="42" spans="1:11">
      <c r="B42" s="1" t="s">
        <v>241</v>
      </c>
      <c r="E42" s="19">
        <v>6</v>
      </c>
      <c r="G42" s="1"/>
      <c r="H42" s="1" t="s">
        <v>242</v>
      </c>
      <c r="I42" s="1"/>
      <c r="J42" s="19">
        <v>12</v>
      </c>
    </row>
    <row r="46" spans="1:11">
      <c r="B46" s="13" t="s">
        <v>402</v>
      </c>
    </row>
  </sheetData>
  <mergeCells count="34">
    <mergeCell ref="B12:C12"/>
    <mergeCell ref="D12:E12"/>
    <mergeCell ref="B13:C13"/>
    <mergeCell ref="D13:E13"/>
    <mergeCell ref="B14:C14"/>
    <mergeCell ref="D14:E14"/>
    <mergeCell ref="B15:C15"/>
    <mergeCell ref="D15:E15"/>
    <mergeCell ref="B16:C16"/>
    <mergeCell ref="D16:E16"/>
    <mergeCell ref="B17:C17"/>
    <mergeCell ref="D17:E17"/>
    <mergeCell ref="B18:C18"/>
    <mergeCell ref="D18:E18"/>
    <mergeCell ref="B19:C19"/>
    <mergeCell ref="D19:E19"/>
    <mergeCell ref="B20:C20"/>
    <mergeCell ref="D20:E20"/>
    <mergeCell ref="B32:J32"/>
    <mergeCell ref="A34:E34"/>
    <mergeCell ref="G34:J34"/>
    <mergeCell ref="A10:L10"/>
    <mergeCell ref="B26:J26"/>
    <mergeCell ref="B27:J27"/>
    <mergeCell ref="B28:J28"/>
    <mergeCell ref="B29:J29"/>
    <mergeCell ref="B30:J30"/>
    <mergeCell ref="B31:J31"/>
    <mergeCell ref="B21:C21"/>
    <mergeCell ref="D21:E21"/>
    <mergeCell ref="B22:C22"/>
    <mergeCell ref="D22:E22"/>
    <mergeCell ref="A24:J24"/>
    <mergeCell ref="B25:J25"/>
  </mergeCells>
  <dataValidations count="1">
    <dataValidation type="list" allowBlank="1" showInputMessage="1" showErrorMessage="1" sqref="B13:C22" xr:uid="{00000000-0002-0000-0D00-000000000000}">
      <formula1>#REF!</formula1>
    </dataValidation>
  </dataValidations>
  <pageMargins left="0.7" right="0.7" top="0.75" bottom="0.75" header="0.3" footer="0.3"/>
  <pageSetup paperSize="9" orientation="portrait" verticalDpi="0"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D4E5DD"/>
  </sheetPr>
  <dimension ref="A4:K46"/>
  <sheetViews>
    <sheetView showGridLines="0" topLeftCell="A25" workbookViewId="0">
      <selection activeCell="A148" sqref="A148"/>
    </sheetView>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4" spans="1:10">
      <c r="F4" t="s">
        <v>413</v>
      </c>
    </row>
    <row r="10" spans="1:10" ht="25.5" customHeight="1">
      <c r="A10" s="168" t="s">
        <v>471</v>
      </c>
      <c r="B10" s="168"/>
      <c r="C10" s="168"/>
      <c r="D10" s="168"/>
      <c r="E10" s="168"/>
      <c r="F10" s="168"/>
      <c r="G10" s="168"/>
      <c r="H10" s="168"/>
      <c r="I10" s="168"/>
      <c r="J10" s="168"/>
    </row>
    <row r="12" spans="1:10" ht="16">
      <c r="B12" s="169" t="s">
        <v>391</v>
      </c>
      <c r="C12" s="169"/>
      <c r="D12" s="169" t="s">
        <v>392</v>
      </c>
      <c r="E12" s="169"/>
      <c r="F12" s="3" t="s">
        <v>393</v>
      </c>
      <c r="G12" s="4" t="s">
        <v>394</v>
      </c>
      <c r="H12" s="3" t="s">
        <v>395</v>
      </c>
    </row>
    <row r="13" spans="1:10" ht="16">
      <c r="B13" s="167" t="s">
        <v>472</v>
      </c>
      <c r="C13" s="167"/>
      <c r="D13" s="167">
        <v>1</v>
      </c>
      <c r="E13" s="167"/>
      <c r="F13" s="5" t="e">
        <f>VLOOKUP(B13,#REF!,2,0)</f>
        <v>#REF!</v>
      </c>
      <c r="G13" s="6" t="e">
        <f>VLOOKUP(B13,#REF!,3,0)</f>
        <v>#REF!</v>
      </c>
      <c r="H13" s="7" t="e">
        <f>G13*D13</f>
        <v>#REF!</v>
      </c>
    </row>
    <row r="14" spans="1:10" ht="16">
      <c r="B14" s="167" t="s">
        <v>127</v>
      </c>
      <c r="C14" s="167"/>
      <c r="D14" s="167">
        <v>0.2</v>
      </c>
      <c r="E14" s="167"/>
      <c r="F14" s="5" t="e">
        <f>VLOOKUP(B14,#REF!,2,0)</f>
        <v>#REF!</v>
      </c>
      <c r="G14" s="6" t="e">
        <f>VLOOKUP(B14,#REF!,3,0)</f>
        <v>#REF!</v>
      </c>
      <c r="H14" s="7" t="e">
        <f t="shared" ref="H14:H22" si="0">G14*D14</f>
        <v>#REF!</v>
      </c>
    </row>
    <row r="15" spans="1:10" ht="16">
      <c r="B15" s="167" t="s">
        <v>128</v>
      </c>
      <c r="C15" s="167"/>
      <c r="D15" s="167">
        <v>5.0000000000000001E-3</v>
      </c>
      <c r="E15" s="167"/>
      <c r="F15" s="5" t="e">
        <f>VLOOKUP(B15,#REF!,2,0)</f>
        <v>#REF!</v>
      </c>
      <c r="G15" s="6" t="e">
        <f>VLOOKUP(B15,#REF!,3,0)</f>
        <v>#REF!</v>
      </c>
      <c r="H15" s="7" t="e">
        <f t="shared" si="0"/>
        <v>#REF!</v>
      </c>
    </row>
    <row r="16" spans="1:10" ht="16">
      <c r="B16" s="167" t="s">
        <v>129</v>
      </c>
      <c r="C16" s="167"/>
      <c r="D16" s="167">
        <v>5.0000000000000001E-3</v>
      </c>
      <c r="E16" s="167"/>
      <c r="F16" s="5" t="e">
        <f>VLOOKUP(B16,#REF!,2,0)</f>
        <v>#REF!</v>
      </c>
      <c r="G16" s="6" t="e">
        <f>VLOOKUP(B16,#REF!,3,0)</f>
        <v>#REF!</v>
      </c>
      <c r="H16" s="7" t="e">
        <f t="shared" si="0"/>
        <v>#REF!</v>
      </c>
    </row>
    <row r="17" spans="1:10" ht="16">
      <c r="B17" s="167" t="s">
        <v>130</v>
      </c>
      <c r="C17" s="167"/>
      <c r="D17" s="167">
        <v>2E-3</v>
      </c>
      <c r="E17" s="167"/>
      <c r="F17" s="5" t="e">
        <f>VLOOKUP(B17,#REF!,2,0)</f>
        <v>#REF!</v>
      </c>
      <c r="G17" s="6" t="e">
        <f>VLOOKUP(B17,#REF!,3,0)</f>
        <v>#REF!</v>
      </c>
      <c r="H17" s="7" t="e">
        <f t="shared" si="0"/>
        <v>#REF!</v>
      </c>
    </row>
    <row r="18" spans="1:10" ht="16">
      <c r="B18" s="167" t="s">
        <v>53</v>
      </c>
      <c r="C18" s="167"/>
      <c r="D18" s="167">
        <v>5.0000000000000001E-4</v>
      </c>
      <c r="E18" s="167"/>
      <c r="F18" s="5" t="e">
        <f>VLOOKUP(B18,#REF!,2,0)</f>
        <v>#REF!</v>
      </c>
      <c r="G18" s="6" t="e">
        <f>VLOOKUP(B18,#REF!,3,0)</f>
        <v>#REF!</v>
      </c>
      <c r="H18" s="7" t="e">
        <f t="shared" si="0"/>
        <v>#REF!</v>
      </c>
    </row>
    <row r="19" spans="1:10" ht="16">
      <c r="B19" s="167" t="s">
        <v>407</v>
      </c>
      <c r="C19" s="167"/>
      <c r="D19" s="167">
        <v>2E-3</v>
      </c>
      <c r="E19" s="167"/>
      <c r="F19" s="5" t="e">
        <f>VLOOKUP(B19,#REF!,2,0)</f>
        <v>#REF!</v>
      </c>
      <c r="G19" s="6" t="e">
        <f>VLOOKUP(B19,#REF!,3,0)</f>
        <v>#REF!</v>
      </c>
      <c r="H19" s="7" t="e">
        <f t="shared" si="0"/>
        <v>#REF!</v>
      </c>
    </row>
    <row r="20" spans="1:10" ht="16">
      <c r="B20" s="167" t="s">
        <v>228</v>
      </c>
      <c r="C20" s="167"/>
      <c r="D20" s="167">
        <v>0</v>
      </c>
      <c r="E20" s="167"/>
      <c r="F20" s="5" t="e">
        <f>VLOOKUP(B20,#REF!,2,0)</f>
        <v>#REF!</v>
      </c>
      <c r="G20" s="6" t="e">
        <f>VLOOKUP(B20,#REF!,3,0)</f>
        <v>#REF!</v>
      </c>
      <c r="H20" s="7" t="e">
        <f t="shared" si="0"/>
        <v>#REF!</v>
      </c>
    </row>
    <row r="21" spans="1:10" ht="16">
      <c r="B21" s="167" t="s">
        <v>228</v>
      </c>
      <c r="C21" s="167"/>
      <c r="D21" s="167">
        <v>0</v>
      </c>
      <c r="E21" s="167"/>
      <c r="F21" s="5" t="e">
        <f>VLOOKUP(B21,#REF!,2,0)</f>
        <v>#REF!</v>
      </c>
      <c r="G21" s="6" t="e">
        <f>VLOOKUP(B21,#REF!,3,0)</f>
        <v>#REF!</v>
      </c>
      <c r="H21" s="7" t="e">
        <f t="shared" si="0"/>
        <v>#REF!</v>
      </c>
    </row>
    <row r="22" spans="1:10" ht="16">
      <c r="B22" s="167" t="s">
        <v>228</v>
      </c>
      <c r="C22" s="167"/>
      <c r="D22" s="167">
        <v>0</v>
      </c>
      <c r="E22" s="167"/>
      <c r="F22" s="5" t="e">
        <f>VLOOKUP(B22,#REF!,2,0)</f>
        <v>#REF!</v>
      </c>
      <c r="G22" s="6" t="e">
        <f>VLOOKUP(B22,#REF!,3,0)</f>
        <v>#REF!</v>
      </c>
      <c r="H22" s="7" t="e">
        <f t="shared" si="0"/>
        <v>#REF!</v>
      </c>
    </row>
    <row r="24" spans="1:10" ht="15">
      <c r="A24" s="172" t="s">
        <v>398</v>
      </c>
      <c r="B24" s="172"/>
      <c r="C24" s="172"/>
      <c r="D24" s="172"/>
      <c r="E24" s="172"/>
      <c r="F24" s="172"/>
      <c r="G24" s="172"/>
      <c r="H24" s="172"/>
      <c r="I24" s="172"/>
      <c r="J24" s="172"/>
    </row>
    <row r="25" spans="1:10">
      <c r="A25" s="1" t="s">
        <v>230</v>
      </c>
      <c r="B25" s="170" t="s">
        <v>473</v>
      </c>
      <c r="C25" s="171"/>
      <c r="D25" s="171"/>
      <c r="E25" s="171"/>
      <c r="F25" s="171"/>
      <c r="G25" s="171"/>
      <c r="H25" s="171"/>
      <c r="I25" s="171"/>
      <c r="J25" s="171"/>
    </row>
    <row r="26" spans="1:10">
      <c r="A26" s="1" t="s">
        <v>231</v>
      </c>
      <c r="B26" s="170" t="s">
        <v>474</v>
      </c>
      <c r="C26" s="171"/>
      <c r="D26" s="171"/>
      <c r="E26" s="171"/>
      <c r="F26" s="171"/>
      <c r="G26" s="171"/>
      <c r="H26" s="171"/>
      <c r="I26" s="171"/>
      <c r="J26" s="171"/>
    </row>
    <row r="27" spans="1:10">
      <c r="A27" s="1" t="s">
        <v>232</v>
      </c>
      <c r="B27" s="170" t="s">
        <v>475</v>
      </c>
      <c r="C27" s="171"/>
      <c r="D27" s="171"/>
      <c r="E27" s="171"/>
      <c r="F27" s="171"/>
      <c r="G27" s="171"/>
      <c r="H27" s="171"/>
      <c r="I27" s="171"/>
      <c r="J27" s="171"/>
    </row>
    <row r="28" spans="1:10">
      <c r="A28" s="1" t="s">
        <v>233</v>
      </c>
      <c r="B28" s="170" t="s">
        <v>476</v>
      </c>
      <c r="C28" s="171"/>
      <c r="D28" s="171"/>
      <c r="E28" s="171"/>
      <c r="F28" s="171"/>
      <c r="G28" s="171"/>
      <c r="H28" s="171"/>
      <c r="I28" s="171"/>
      <c r="J28" s="171"/>
    </row>
    <row r="29" spans="1:10">
      <c r="A29" s="1" t="s">
        <v>234</v>
      </c>
      <c r="B29" s="170" t="s">
        <v>477</v>
      </c>
      <c r="C29" s="171"/>
      <c r="D29" s="171"/>
      <c r="E29" s="171"/>
      <c r="F29" s="171"/>
      <c r="G29" s="171"/>
      <c r="H29" s="171"/>
      <c r="I29" s="171"/>
      <c r="J29" s="171"/>
    </row>
    <row r="30" spans="1:10" ht="13.25" customHeight="1">
      <c r="A30" s="1" t="s">
        <v>253</v>
      </c>
      <c r="B30" s="170" t="s">
        <v>478</v>
      </c>
      <c r="C30" s="171"/>
      <c r="D30" s="171"/>
      <c r="E30" s="171"/>
      <c r="F30" s="171"/>
      <c r="G30" s="171"/>
      <c r="H30" s="171"/>
      <c r="I30" s="171"/>
      <c r="J30" s="171"/>
    </row>
    <row r="31" spans="1:10">
      <c r="A31" s="1" t="s">
        <v>255</v>
      </c>
      <c r="B31" s="170" t="s">
        <v>479</v>
      </c>
      <c r="C31" s="171"/>
      <c r="D31" s="171"/>
      <c r="E31" s="171"/>
      <c r="F31" s="171"/>
      <c r="G31" s="171"/>
      <c r="H31" s="171"/>
      <c r="I31" s="171"/>
      <c r="J31" s="171"/>
    </row>
    <row r="32" spans="1:10">
      <c r="A32" s="1" t="s">
        <v>423</v>
      </c>
      <c r="B32" s="170" t="s">
        <v>480</v>
      </c>
      <c r="C32" s="171"/>
      <c r="D32" s="171"/>
      <c r="E32" s="171"/>
      <c r="F32" s="171"/>
      <c r="G32" s="171"/>
      <c r="H32" s="171"/>
      <c r="I32" s="171"/>
      <c r="J32" s="171"/>
    </row>
    <row r="34" spans="1:11" ht="15">
      <c r="A34" s="172" t="s">
        <v>400</v>
      </c>
      <c r="B34" s="172"/>
      <c r="C34" s="172"/>
      <c r="D34" s="172"/>
      <c r="E34" s="172"/>
      <c r="F34" s="8"/>
      <c r="G34" s="172" t="s">
        <v>401</v>
      </c>
      <c r="H34" s="172"/>
      <c r="I34" s="172"/>
      <c r="J34" s="172"/>
    </row>
    <row r="35" spans="1:11" ht="15">
      <c r="G35" s="8"/>
      <c r="H35" s="8"/>
      <c r="I35" s="8"/>
      <c r="J35" s="8"/>
      <c r="K35" s="8"/>
    </row>
    <row r="36" spans="1:11">
      <c r="B36" s="1" t="s">
        <v>237</v>
      </c>
      <c r="E36" s="14">
        <v>1.65</v>
      </c>
      <c r="G36" s="1"/>
      <c r="H36" s="1" t="s">
        <v>237</v>
      </c>
      <c r="I36" s="1"/>
      <c r="J36" s="18">
        <f>E36</f>
        <v>1.65</v>
      </c>
    </row>
    <row r="37" spans="1:11">
      <c r="B37" s="1" t="s">
        <v>227</v>
      </c>
      <c r="E37" s="16" t="e">
        <f>SUM($H$13:$H$22)</f>
        <v>#REF!</v>
      </c>
      <c r="G37" s="1"/>
      <c r="H37" s="1" t="s">
        <v>227</v>
      </c>
      <c r="I37" s="1"/>
      <c r="J37" s="16" t="e">
        <f>SUM($H$13:$H$22)</f>
        <v>#REF!</v>
      </c>
    </row>
    <row r="38" spans="1:11" s="11" customFormat="1">
      <c r="B38" s="12" t="s">
        <v>238</v>
      </c>
      <c r="E38" s="17" t="e">
        <f>E37/(E36-E39)</f>
        <v>#REF!</v>
      </c>
      <c r="F38"/>
      <c r="G38" s="12"/>
      <c r="H38" s="12" t="s">
        <v>238</v>
      </c>
      <c r="I38" s="12"/>
      <c r="J38" s="17" t="e">
        <f>+J37/(J36-J39)</f>
        <v>#REF!</v>
      </c>
    </row>
    <row r="39" spans="1:11">
      <c r="B39" s="1" t="s">
        <v>239</v>
      </c>
      <c r="E39" s="18">
        <f>E36/106*6</f>
        <v>9.3396226415094347E-2</v>
      </c>
      <c r="G39" s="1"/>
      <c r="H39" s="1" t="s">
        <v>239</v>
      </c>
      <c r="I39" s="1"/>
      <c r="J39" s="18">
        <f>J36/112*12</f>
        <v>0.17678571428571427</v>
      </c>
    </row>
    <row r="40" spans="1:11">
      <c r="B40" s="1" t="s">
        <v>240</v>
      </c>
      <c r="E40" s="16" t="e">
        <f>E36-E37-E39</f>
        <v>#REF!</v>
      </c>
      <c r="G40" s="1"/>
      <c r="H40" s="1" t="s">
        <v>240</v>
      </c>
      <c r="I40" s="1"/>
      <c r="J40" s="15"/>
    </row>
    <row r="41" spans="1:11">
      <c r="B41" s="1"/>
      <c r="E41" s="9"/>
      <c r="G41" s="1"/>
      <c r="H41" s="1"/>
      <c r="I41" s="1"/>
      <c r="J41" s="10"/>
    </row>
    <row r="42" spans="1:11">
      <c r="B42" s="1" t="s">
        <v>241</v>
      </c>
      <c r="E42" s="19">
        <v>6</v>
      </c>
      <c r="G42" s="1"/>
      <c r="H42" s="1" t="s">
        <v>242</v>
      </c>
      <c r="I42" s="1"/>
      <c r="J42" s="19">
        <v>12</v>
      </c>
    </row>
    <row r="46" spans="1:11">
      <c r="B46" s="13" t="s">
        <v>402</v>
      </c>
    </row>
  </sheetData>
  <mergeCells count="34">
    <mergeCell ref="B14:C14"/>
    <mergeCell ref="D14:E14"/>
    <mergeCell ref="A10:J10"/>
    <mergeCell ref="B12:C12"/>
    <mergeCell ref="D12:E12"/>
    <mergeCell ref="B13:C13"/>
    <mergeCell ref="D13:E13"/>
    <mergeCell ref="B15:C15"/>
    <mergeCell ref="D15:E15"/>
    <mergeCell ref="B16:C16"/>
    <mergeCell ref="D16:E16"/>
    <mergeCell ref="B17:C17"/>
    <mergeCell ref="D17:E17"/>
    <mergeCell ref="B18:C18"/>
    <mergeCell ref="D18:E18"/>
    <mergeCell ref="B19:C19"/>
    <mergeCell ref="D19:E19"/>
    <mergeCell ref="B20:C20"/>
    <mergeCell ref="D20:E20"/>
    <mergeCell ref="A34:E34"/>
    <mergeCell ref="G34:J34"/>
    <mergeCell ref="B31:J31"/>
    <mergeCell ref="B32:J32"/>
    <mergeCell ref="B21:C21"/>
    <mergeCell ref="D21:E21"/>
    <mergeCell ref="B22:C22"/>
    <mergeCell ref="D22:E22"/>
    <mergeCell ref="A24:J24"/>
    <mergeCell ref="B25:J25"/>
    <mergeCell ref="B26:J26"/>
    <mergeCell ref="B27:J27"/>
    <mergeCell ref="B28:J28"/>
    <mergeCell ref="B29:J29"/>
    <mergeCell ref="B30:J30"/>
  </mergeCells>
  <dataValidations count="1">
    <dataValidation type="list" allowBlank="1" showInputMessage="1" showErrorMessage="1" sqref="B13:C22" xr:uid="{00000000-0002-0000-0E00-000000000000}">
      <formula1>#REF!</formula1>
    </dataValidation>
  </dataValidations>
  <pageMargins left="0.7" right="0.7" top="0.75" bottom="0.75" header="0.3" footer="0.3"/>
  <pageSetup paperSize="9" orientation="portrait" verticalDpi="0"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rgb="FFD4E5DD"/>
  </sheetPr>
  <dimension ref="A4:K44"/>
  <sheetViews>
    <sheetView showGridLines="0" workbookViewId="0">
      <selection activeCell="A148" sqref="A148"/>
    </sheetView>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4" spans="1:10">
      <c r="F4" t="s">
        <v>413</v>
      </c>
    </row>
    <row r="10" spans="1:10" ht="25.5" customHeight="1">
      <c r="A10" s="168" t="s">
        <v>481</v>
      </c>
      <c r="B10" s="168"/>
      <c r="C10" s="168"/>
      <c r="D10" s="168"/>
      <c r="E10" s="168"/>
      <c r="F10" s="168"/>
      <c r="G10" s="168"/>
      <c r="H10" s="168"/>
      <c r="I10" s="168"/>
      <c r="J10" s="168"/>
    </row>
    <row r="12" spans="1:10" ht="16">
      <c r="B12" s="169" t="s">
        <v>391</v>
      </c>
      <c r="C12" s="169"/>
      <c r="D12" s="169" t="s">
        <v>392</v>
      </c>
      <c r="E12" s="169"/>
      <c r="F12" s="3" t="s">
        <v>393</v>
      </c>
      <c r="G12" s="4" t="s">
        <v>394</v>
      </c>
      <c r="H12" s="3" t="s">
        <v>395</v>
      </c>
    </row>
    <row r="13" spans="1:10" ht="16">
      <c r="B13" s="167" t="s">
        <v>482</v>
      </c>
      <c r="C13" s="167"/>
      <c r="D13" s="167">
        <v>1</v>
      </c>
      <c r="E13" s="167"/>
      <c r="F13" s="5" t="e">
        <f>VLOOKUP(B13,#REF!,2,0)</f>
        <v>#REF!</v>
      </c>
      <c r="G13" s="6" t="e">
        <f>VLOOKUP(B13,#REF!,3,0)</f>
        <v>#REF!</v>
      </c>
      <c r="H13" s="7" t="e">
        <f>G13*D13</f>
        <v>#REF!</v>
      </c>
    </row>
    <row r="14" spans="1:10" ht="16">
      <c r="B14" s="167" t="s">
        <v>18</v>
      </c>
      <c r="C14" s="167"/>
      <c r="D14" s="167">
        <v>1</v>
      </c>
      <c r="E14" s="167"/>
      <c r="F14" s="5" t="e">
        <f>VLOOKUP(B14,#REF!,2,0)</f>
        <v>#REF!</v>
      </c>
      <c r="G14" s="6" t="e">
        <f>VLOOKUP(B14,#REF!,3,0)</f>
        <v>#REF!</v>
      </c>
      <c r="H14" s="7" t="e">
        <f t="shared" ref="H14:H22" si="0">G14*D14</f>
        <v>#REF!</v>
      </c>
    </row>
    <row r="15" spans="1:10" ht="16">
      <c r="B15" s="167" t="s">
        <v>32</v>
      </c>
      <c r="C15" s="167"/>
      <c r="D15" s="167">
        <v>0.18</v>
      </c>
      <c r="E15" s="167"/>
      <c r="F15" s="5" t="e">
        <f>VLOOKUP(B15,#REF!,2,0)</f>
        <v>#REF!</v>
      </c>
      <c r="G15" s="6" t="e">
        <f>VLOOKUP(B15,#REF!,3,0)</f>
        <v>#REF!</v>
      </c>
      <c r="H15" s="7" t="e">
        <f t="shared" si="0"/>
        <v>#REF!</v>
      </c>
    </row>
    <row r="16" spans="1:10" ht="16">
      <c r="B16" s="167" t="s">
        <v>397</v>
      </c>
      <c r="C16" s="167"/>
      <c r="D16" s="167">
        <v>0.01</v>
      </c>
      <c r="E16" s="167"/>
      <c r="F16" s="5" t="e">
        <f>VLOOKUP(B16,#REF!,2,0)</f>
        <v>#REF!</v>
      </c>
      <c r="G16" s="6" t="e">
        <f>VLOOKUP(B16,#REF!,3,0)</f>
        <v>#REF!</v>
      </c>
      <c r="H16" s="7" t="e">
        <f t="shared" si="0"/>
        <v>#REF!</v>
      </c>
    </row>
    <row r="17" spans="1:10" ht="16">
      <c r="B17" s="167" t="s">
        <v>47</v>
      </c>
      <c r="C17" s="167"/>
      <c r="D17" s="167">
        <v>5.0000000000000001E-3</v>
      </c>
      <c r="E17" s="167"/>
      <c r="F17" s="5" t="e">
        <f>VLOOKUP(B17,#REF!,2,0)</f>
        <v>#REF!</v>
      </c>
      <c r="G17" s="6" t="e">
        <f>VLOOKUP(B17,#REF!,3,0)</f>
        <v>#REF!</v>
      </c>
      <c r="H17" s="7" t="e">
        <f t="shared" si="0"/>
        <v>#REF!</v>
      </c>
    </row>
    <row r="18" spans="1:10" ht="16">
      <c r="B18" s="167" t="s">
        <v>407</v>
      </c>
      <c r="C18" s="167"/>
      <c r="D18" s="167">
        <v>5.0000000000000001E-3</v>
      </c>
      <c r="E18" s="167"/>
      <c r="F18" s="5" t="e">
        <f>VLOOKUP(B18,#REF!,2,0)</f>
        <v>#REF!</v>
      </c>
      <c r="G18" s="6" t="e">
        <f>VLOOKUP(B18,#REF!,3,0)</f>
        <v>#REF!</v>
      </c>
      <c r="H18" s="7" t="e">
        <f t="shared" si="0"/>
        <v>#REF!</v>
      </c>
    </row>
    <row r="19" spans="1:10" ht="16">
      <c r="B19" s="167" t="s">
        <v>22</v>
      </c>
      <c r="C19" s="167"/>
      <c r="D19" s="167">
        <v>0.01</v>
      </c>
      <c r="E19" s="167"/>
      <c r="F19" s="5" t="e">
        <f>VLOOKUP(B19,#REF!,2,0)</f>
        <v>#REF!</v>
      </c>
      <c r="G19" s="6" t="e">
        <f>VLOOKUP(B19,#REF!,3,0)</f>
        <v>#REF!</v>
      </c>
      <c r="H19" s="7" t="e">
        <f t="shared" si="0"/>
        <v>#REF!</v>
      </c>
    </row>
    <row r="20" spans="1:10" ht="16">
      <c r="B20" s="167" t="s">
        <v>11</v>
      </c>
      <c r="C20" s="167"/>
      <c r="D20" s="167">
        <v>5.0000000000000001E-3</v>
      </c>
      <c r="E20" s="167"/>
      <c r="F20" s="5" t="e">
        <f>VLOOKUP(B20,#REF!,2,0)</f>
        <v>#REF!</v>
      </c>
      <c r="G20" s="6" t="e">
        <f>VLOOKUP(B20,#REF!,3,0)</f>
        <v>#REF!</v>
      </c>
      <c r="H20" s="7" t="e">
        <f t="shared" si="0"/>
        <v>#REF!</v>
      </c>
    </row>
    <row r="21" spans="1:10" ht="16">
      <c r="B21" s="167" t="s">
        <v>55</v>
      </c>
      <c r="C21" s="167"/>
      <c r="D21" s="167">
        <v>3.5000000000000003E-2</v>
      </c>
      <c r="E21" s="167"/>
      <c r="F21" s="5" t="e">
        <f>VLOOKUP(B21,#REF!,2,0)</f>
        <v>#REF!</v>
      </c>
      <c r="G21" s="6" t="e">
        <f>VLOOKUP(B21,#REF!,3,0)</f>
        <v>#REF!</v>
      </c>
      <c r="H21" s="7" t="e">
        <f t="shared" si="0"/>
        <v>#REF!</v>
      </c>
    </row>
    <row r="22" spans="1:10" ht="16">
      <c r="B22" s="167" t="s">
        <v>118</v>
      </c>
      <c r="C22" s="167"/>
      <c r="D22" s="167">
        <v>1.4999999999999999E-2</v>
      </c>
      <c r="E22" s="167"/>
      <c r="F22" s="5" t="e">
        <f>VLOOKUP(B22,#REF!,2,0)</f>
        <v>#REF!</v>
      </c>
      <c r="G22" s="6" t="e">
        <f>VLOOKUP(B22,#REF!,3,0)</f>
        <v>#REF!</v>
      </c>
      <c r="H22" s="7" t="e">
        <f t="shared" si="0"/>
        <v>#REF!</v>
      </c>
    </row>
    <row r="24" spans="1:10" ht="15">
      <c r="A24" s="172" t="s">
        <v>398</v>
      </c>
      <c r="B24" s="172"/>
      <c r="C24" s="172"/>
      <c r="D24" s="172"/>
      <c r="E24" s="172"/>
      <c r="F24" s="172"/>
      <c r="G24" s="172"/>
      <c r="H24" s="172"/>
      <c r="I24" s="172"/>
      <c r="J24" s="172"/>
    </row>
    <row r="25" spans="1:10">
      <c r="A25" s="1" t="s">
        <v>230</v>
      </c>
      <c r="B25" s="171" t="s">
        <v>483</v>
      </c>
      <c r="C25" s="171"/>
      <c r="D25" s="171"/>
      <c r="E25" s="171"/>
      <c r="F25" s="171"/>
      <c r="G25" s="171"/>
      <c r="H25" s="171"/>
      <c r="I25" s="171"/>
      <c r="J25" s="171"/>
    </row>
    <row r="26" spans="1:10">
      <c r="A26" s="1" t="s">
        <v>231</v>
      </c>
      <c r="B26" s="171" t="s">
        <v>484</v>
      </c>
      <c r="C26" s="171"/>
      <c r="D26" s="171"/>
      <c r="E26" s="171"/>
      <c r="F26" s="171"/>
      <c r="G26" s="171"/>
      <c r="H26" s="171"/>
      <c r="I26" s="171"/>
      <c r="J26" s="171"/>
    </row>
    <row r="27" spans="1:10">
      <c r="A27" s="1" t="s">
        <v>232</v>
      </c>
      <c r="B27" s="170" t="s">
        <v>485</v>
      </c>
      <c r="C27" s="171"/>
      <c r="D27" s="171"/>
      <c r="E27" s="171"/>
      <c r="F27" s="171"/>
      <c r="G27" s="171"/>
      <c r="H27" s="171"/>
      <c r="I27" s="171"/>
      <c r="J27" s="171"/>
    </row>
    <row r="28" spans="1:10">
      <c r="A28" s="1" t="s">
        <v>233</v>
      </c>
      <c r="B28" s="171" t="s">
        <v>486</v>
      </c>
      <c r="C28" s="171"/>
      <c r="D28" s="171"/>
      <c r="E28" s="171"/>
      <c r="F28" s="171"/>
      <c r="G28" s="171"/>
      <c r="H28" s="171"/>
      <c r="I28" s="171"/>
      <c r="J28" s="171"/>
    </row>
    <row r="29" spans="1:10">
      <c r="A29" s="1" t="s">
        <v>234</v>
      </c>
      <c r="B29" s="170" t="s">
        <v>487</v>
      </c>
      <c r="C29" s="171"/>
      <c r="D29" s="171"/>
      <c r="E29" s="171"/>
      <c r="F29" s="171"/>
      <c r="G29" s="171"/>
      <c r="H29" s="171"/>
      <c r="I29" s="171"/>
      <c r="J29" s="171"/>
    </row>
    <row r="30" spans="1:10">
      <c r="A30" s="1" t="s">
        <v>253</v>
      </c>
      <c r="B30" s="170" t="s">
        <v>488</v>
      </c>
      <c r="C30" s="171"/>
      <c r="D30" s="171"/>
      <c r="E30" s="171"/>
      <c r="F30" s="171"/>
      <c r="G30" s="171"/>
      <c r="H30" s="171"/>
      <c r="I30" s="171"/>
      <c r="J30" s="171"/>
    </row>
    <row r="31" spans="1:10">
      <c r="A31" s="1" t="s">
        <v>255</v>
      </c>
      <c r="B31" s="20" t="s">
        <v>489</v>
      </c>
      <c r="C31" s="20"/>
      <c r="D31" s="20"/>
      <c r="E31" s="20"/>
      <c r="F31" s="20"/>
      <c r="G31" s="20"/>
      <c r="H31" s="20"/>
      <c r="I31" s="20"/>
      <c r="J31" s="20"/>
    </row>
    <row r="32" spans="1:10" ht="15">
      <c r="A32" s="172" t="s">
        <v>400</v>
      </c>
      <c r="B32" s="172"/>
      <c r="C32" s="172"/>
      <c r="D32" s="172"/>
      <c r="E32" s="172"/>
      <c r="F32" s="8"/>
      <c r="G32" s="172" t="s">
        <v>401</v>
      </c>
      <c r="H32" s="172"/>
      <c r="I32" s="172"/>
      <c r="J32" s="172"/>
    </row>
    <row r="33" spans="2:11" ht="15">
      <c r="G33" s="8"/>
      <c r="H33" s="8"/>
      <c r="I33" s="8"/>
      <c r="J33" s="8"/>
      <c r="K33" s="8"/>
    </row>
    <row r="34" spans="2:11">
      <c r="B34" s="1" t="s">
        <v>237</v>
      </c>
      <c r="E34" s="14">
        <v>17</v>
      </c>
      <c r="G34" s="1"/>
      <c r="H34" s="1" t="s">
        <v>237</v>
      </c>
      <c r="I34" s="1"/>
      <c r="J34" s="18">
        <f>E34</f>
        <v>17</v>
      </c>
    </row>
    <row r="35" spans="2:11">
      <c r="B35" s="1" t="s">
        <v>227</v>
      </c>
      <c r="E35" s="16" t="e">
        <f>SUM($H$13:$H$22)</f>
        <v>#REF!</v>
      </c>
      <c r="G35" s="1"/>
      <c r="H35" s="1" t="s">
        <v>227</v>
      </c>
      <c r="I35" s="1"/>
      <c r="J35" s="16" t="e">
        <f>SUM($H$13:$H$22)</f>
        <v>#REF!</v>
      </c>
    </row>
    <row r="36" spans="2:11" s="11" customFormat="1">
      <c r="B36" s="12" t="s">
        <v>238</v>
      </c>
      <c r="E36" s="17" t="e">
        <f>E35/(E34-E37)</f>
        <v>#REF!</v>
      </c>
      <c r="F36"/>
      <c r="G36" s="12"/>
      <c r="H36" s="12" t="s">
        <v>238</v>
      </c>
      <c r="I36" s="12"/>
      <c r="J36" s="17" t="e">
        <f>+J35/(J34-J37)</f>
        <v>#REF!</v>
      </c>
    </row>
    <row r="37" spans="2:11">
      <c r="B37" s="1" t="s">
        <v>239</v>
      </c>
      <c r="E37" s="18">
        <f>E34/106*6</f>
        <v>0.96226415094339623</v>
      </c>
      <c r="G37" s="1"/>
      <c r="H37" s="1" t="s">
        <v>239</v>
      </c>
      <c r="I37" s="1"/>
      <c r="J37" s="18">
        <f>J34/112*12</f>
        <v>1.8214285714285712</v>
      </c>
    </row>
    <row r="38" spans="2:11">
      <c r="B38" s="1" t="s">
        <v>240</v>
      </c>
      <c r="E38" s="16" t="e">
        <f>E34-E35-E37</f>
        <v>#REF!</v>
      </c>
      <c r="G38" s="1"/>
      <c r="H38" s="1" t="s">
        <v>240</v>
      </c>
      <c r="I38" s="1"/>
      <c r="J38" s="15"/>
    </row>
    <row r="39" spans="2:11">
      <c r="B39" s="1"/>
      <c r="E39" s="9"/>
      <c r="G39" s="1"/>
      <c r="H39" s="1"/>
      <c r="I39" s="1"/>
      <c r="J39" s="10"/>
    </row>
    <row r="40" spans="2:11">
      <c r="B40" s="1" t="s">
        <v>241</v>
      </c>
      <c r="E40" s="19">
        <v>6</v>
      </c>
      <c r="G40" s="1"/>
      <c r="H40" s="1" t="s">
        <v>242</v>
      </c>
      <c r="I40" s="1"/>
      <c r="J40" s="19">
        <v>12</v>
      </c>
    </row>
    <row r="44" spans="2:11">
      <c r="B44" s="13" t="s">
        <v>402</v>
      </c>
    </row>
  </sheetData>
  <mergeCells count="32">
    <mergeCell ref="B14:C14"/>
    <mergeCell ref="D14:E14"/>
    <mergeCell ref="A10:J10"/>
    <mergeCell ref="B12:C12"/>
    <mergeCell ref="D12:E12"/>
    <mergeCell ref="B13:C13"/>
    <mergeCell ref="D13:E13"/>
    <mergeCell ref="B15:C15"/>
    <mergeCell ref="D15:E15"/>
    <mergeCell ref="B16:C16"/>
    <mergeCell ref="D16:E16"/>
    <mergeCell ref="B17:C17"/>
    <mergeCell ref="D17:E17"/>
    <mergeCell ref="B18:C18"/>
    <mergeCell ref="D18:E18"/>
    <mergeCell ref="B19:C19"/>
    <mergeCell ref="D19:E19"/>
    <mergeCell ref="B20:C20"/>
    <mergeCell ref="D20:E20"/>
    <mergeCell ref="A32:E32"/>
    <mergeCell ref="G32:J32"/>
    <mergeCell ref="B21:C21"/>
    <mergeCell ref="D21:E21"/>
    <mergeCell ref="B22:C22"/>
    <mergeCell ref="D22:E22"/>
    <mergeCell ref="A24:J24"/>
    <mergeCell ref="B25:J25"/>
    <mergeCell ref="B26:J26"/>
    <mergeCell ref="B27:J27"/>
    <mergeCell ref="B28:J28"/>
    <mergeCell ref="B29:J29"/>
    <mergeCell ref="B30:J30"/>
  </mergeCells>
  <dataValidations count="1">
    <dataValidation type="list" allowBlank="1" showInputMessage="1" showErrorMessage="1" sqref="B13:C22" xr:uid="{00000000-0002-0000-0F00-000000000000}">
      <formula1>#REF!</formula1>
    </dataValidation>
  </dataValidations>
  <pageMargins left="0.7" right="0.7" top="0.75" bottom="0.75" header="0.3" footer="0.3"/>
  <pageSetup paperSize="9" orientation="portrait" verticalDpi="0"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D4E5DD"/>
  </sheetPr>
  <dimension ref="A4:K44"/>
  <sheetViews>
    <sheetView showGridLines="0" workbookViewId="0">
      <selection activeCell="A148" sqref="A148"/>
    </sheetView>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4" spans="1:10">
      <c r="F4" t="s">
        <v>413</v>
      </c>
    </row>
    <row r="10" spans="1:10" ht="25.5" customHeight="1">
      <c r="A10" s="168" t="s">
        <v>490</v>
      </c>
      <c r="B10" s="168"/>
      <c r="C10" s="168"/>
      <c r="D10" s="168"/>
      <c r="E10" s="168"/>
      <c r="F10" s="168"/>
      <c r="G10" s="168"/>
      <c r="H10" s="168"/>
      <c r="I10" s="168"/>
      <c r="J10" s="168"/>
    </row>
    <row r="12" spans="1:10" ht="16">
      <c r="B12" s="169" t="s">
        <v>391</v>
      </c>
      <c r="C12" s="169"/>
      <c r="D12" s="169" t="s">
        <v>392</v>
      </c>
      <c r="E12" s="169"/>
      <c r="F12" s="3" t="s">
        <v>393</v>
      </c>
      <c r="G12" s="4" t="s">
        <v>394</v>
      </c>
      <c r="H12" s="3" t="s">
        <v>395</v>
      </c>
    </row>
    <row r="13" spans="1:10" ht="16">
      <c r="B13" s="167" t="s">
        <v>491</v>
      </c>
      <c r="C13" s="167"/>
      <c r="D13" s="167">
        <v>1</v>
      </c>
      <c r="E13" s="167"/>
      <c r="F13" s="5" t="e">
        <f>VLOOKUP(B13,#REF!,2,0)</f>
        <v>#REF!</v>
      </c>
      <c r="G13" s="6" t="e">
        <f>VLOOKUP(B13,#REF!,3,0)</f>
        <v>#REF!</v>
      </c>
      <c r="H13" s="7" t="e">
        <f>G13*D13</f>
        <v>#REF!</v>
      </c>
    </row>
    <row r="14" spans="1:10" ht="16">
      <c r="B14" s="167" t="s">
        <v>123</v>
      </c>
      <c r="C14" s="167"/>
      <c r="D14" s="167">
        <v>7.4999999999999997E-2</v>
      </c>
      <c r="E14" s="167"/>
      <c r="F14" s="5" t="e">
        <f>VLOOKUP(B14,#REF!,2,0)</f>
        <v>#REF!</v>
      </c>
      <c r="G14" s="6" t="e">
        <f>VLOOKUP(B14,#REF!,3,0)</f>
        <v>#REF!</v>
      </c>
      <c r="H14" s="7" t="e">
        <f t="shared" ref="H14:H22" si="0">G14*D14</f>
        <v>#REF!</v>
      </c>
    </row>
    <row r="15" spans="1:10" ht="16">
      <c r="B15" s="167" t="s">
        <v>126</v>
      </c>
      <c r="C15" s="167"/>
      <c r="D15" s="167">
        <v>4.4999999999999998E-2</v>
      </c>
      <c r="E15" s="167"/>
      <c r="F15" s="5" t="e">
        <f>VLOOKUP(B15,#REF!,2,0)</f>
        <v>#REF!</v>
      </c>
      <c r="G15" s="6" t="e">
        <f>VLOOKUP(B15,#REF!,3,0)</f>
        <v>#REF!</v>
      </c>
      <c r="H15" s="7" t="e">
        <f t="shared" si="0"/>
        <v>#REF!</v>
      </c>
    </row>
    <row r="16" spans="1:10" ht="16">
      <c r="B16" s="167" t="s">
        <v>455</v>
      </c>
      <c r="C16" s="167"/>
      <c r="D16" s="167">
        <v>2.5000000000000001E-2</v>
      </c>
      <c r="E16" s="167"/>
      <c r="F16" s="5" t="e">
        <f>VLOOKUP(B16,#REF!,2,0)</f>
        <v>#REF!</v>
      </c>
      <c r="G16" s="6" t="e">
        <f>VLOOKUP(B16,#REF!,3,0)</f>
        <v>#REF!</v>
      </c>
      <c r="H16" s="7" t="e">
        <f t="shared" si="0"/>
        <v>#REF!</v>
      </c>
    </row>
    <row r="17" spans="1:10" ht="16">
      <c r="B17" s="167" t="s">
        <v>37</v>
      </c>
      <c r="C17" s="167"/>
      <c r="D17" s="167">
        <v>0.05</v>
      </c>
      <c r="E17" s="167"/>
      <c r="F17" s="5" t="e">
        <f>VLOOKUP(B17,#REF!,2,0)</f>
        <v>#REF!</v>
      </c>
      <c r="G17" s="6" t="e">
        <f>VLOOKUP(B17,#REF!,3,0)</f>
        <v>#REF!</v>
      </c>
      <c r="H17" s="7" t="e">
        <f t="shared" si="0"/>
        <v>#REF!</v>
      </c>
    </row>
    <row r="18" spans="1:10" ht="16">
      <c r="B18" s="167" t="s">
        <v>65</v>
      </c>
      <c r="C18" s="167"/>
      <c r="D18" s="167">
        <v>5.0000000000000001E-3</v>
      </c>
      <c r="E18" s="167"/>
      <c r="F18" s="5" t="e">
        <f>VLOOKUP(B18,#REF!,2,0)</f>
        <v>#REF!</v>
      </c>
      <c r="G18" s="6" t="e">
        <f>VLOOKUP(B18,#REF!,3,0)</f>
        <v>#REF!</v>
      </c>
      <c r="H18" s="7" t="e">
        <f t="shared" si="0"/>
        <v>#REF!</v>
      </c>
    </row>
    <row r="19" spans="1:10" ht="16">
      <c r="B19" s="167" t="s">
        <v>124</v>
      </c>
      <c r="C19" s="167"/>
      <c r="D19" s="167">
        <v>1E-3</v>
      </c>
      <c r="E19" s="167"/>
      <c r="F19" s="5" t="e">
        <f>VLOOKUP(B19,#REF!,2,0)</f>
        <v>#REF!</v>
      </c>
      <c r="G19" s="6" t="e">
        <f>VLOOKUP(B19,#REF!,3,0)</f>
        <v>#REF!</v>
      </c>
      <c r="H19" s="7" t="e">
        <f t="shared" si="0"/>
        <v>#REF!</v>
      </c>
    </row>
    <row r="20" spans="1:10" ht="16">
      <c r="B20" s="167" t="s">
        <v>52</v>
      </c>
      <c r="C20" s="167"/>
      <c r="D20" s="167">
        <v>5.0000000000000001E-3</v>
      </c>
      <c r="E20" s="167"/>
      <c r="F20" s="5" t="e">
        <f>VLOOKUP(B20,#REF!,2,0)</f>
        <v>#REF!</v>
      </c>
      <c r="G20" s="6" t="e">
        <f>VLOOKUP(B20,#REF!,3,0)</f>
        <v>#REF!</v>
      </c>
      <c r="H20" s="7" t="e">
        <f t="shared" si="0"/>
        <v>#REF!</v>
      </c>
    </row>
    <row r="21" spans="1:10" ht="16">
      <c r="B21" s="167" t="s">
        <v>125</v>
      </c>
      <c r="C21" s="167"/>
      <c r="D21" s="167">
        <v>5.0000000000000001E-3</v>
      </c>
      <c r="E21" s="167"/>
      <c r="F21" s="5" t="e">
        <f>VLOOKUP(B21,#REF!,2,0)</f>
        <v>#REF!</v>
      </c>
      <c r="G21" s="6" t="e">
        <f>VLOOKUP(B21,#REF!,3,0)</f>
        <v>#REF!</v>
      </c>
      <c r="H21" s="7" t="e">
        <f t="shared" si="0"/>
        <v>#REF!</v>
      </c>
    </row>
    <row r="22" spans="1:10" ht="16">
      <c r="B22" s="167" t="s">
        <v>4</v>
      </c>
      <c r="C22" s="167"/>
      <c r="D22" s="167">
        <v>0</v>
      </c>
      <c r="E22" s="167"/>
      <c r="F22" s="5" t="e">
        <f>VLOOKUP(B22,#REF!,2,0)</f>
        <v>#REF!</v>
      </c>
      <c r="G22" s="6" t="e">
        <f>VLOOKUP(B22,#REF!,3,0)</f>
        <v>#REF!</v>
      </c>
      <c r="H22" s="7" t="e">
        <f t="shared" si="0"/>
        <v>#REF!</v>
      </c>
    </row>
    <row r="24" spans="1:10" ht="15">
      <c r="A24" s="172" t="s">
        <v>398</v>
      </c>
      <c r="B24" s="172"/>
      <c r="C24" s="172"/>
      <c r="D24" s="172"/>
      <c r="E24" s="172"/>
      <c r="F24" s="172"/>
      <c r="G24" s="172"/>
      <c r="H24" s="172"/>
      <c r="I24" s="172"/>
      <c r="J24" s="172"/>
    </row>
    <row r="25" spans="1:10">
      <c r="A25" s="1" t="s">
        <v>230</v>
      </c>
      <c r="B25" s="170" t="s">
        <v>492</v>
      </c>
      <c r="C25" s="171"/>
      <c r="D25" s="171"/>
      <c r="E25" s="171"/>
      <c r="F25" s="171"/>
      <c r="G25" s="171"/>
      <c r="H25" s="171"/>
      <c r="I25" s="171"/>
      <c r="J25" s="171"/>
    </row>
    <row r="26" spans="1:10">
      <c r="A26" s="1" t="s">
        <v>231</v>
      </c>
      <c r="B26" s="171" t="s">
        <v>493</v>
      </c>
      <c r="C26" s="171"/>
      <c r="D26" s="171"/>
      <c r="E26" s="171"/>
      <c r="F26" s="171"/>
      <c r="G26" s="171"/>
      <c r="H26" s="171"/>
      <c r="I26" s="171"/>
      <c r="J26" s="171"/>
    </row>
    <row r="27" spans="1:10">
      <c r="A27" s="1" t="s">
        <v>232</v>
      </c>
      <c r="B27" s="171" t="s">
        <v>494</v>
      </c>
      <c r="C27" s="171"/>
      <c r="D27" s="171"/>
      <c r="E27" s="171"/>
      <c r="F27" s="171"/>
      <c r="G27" s="171"/>
      <c r="H27" s="171"/>
      <c r="I27" s="171"/>
      <c r="J27" s="171"/>
    </row>
    <row r="28" spans="1:10">
      <c r="A28" s="1" t="s">
        <v>233</v>
      </c>
      <c r="B28" s="171" t="s">
        <v>495</v>
      </c>
      <c r="C28" s="171"/>
      <c r="D28" s="171"/>
      <c r="E28" s="171"/>
      <c r="F28" s="171"/>
      <c r="G28" s="171"/>
      <c r="H28" s="171"/>
      <c r="I28" s="171"/>
      <c r="J28" s="171"/>
    </row>
    <row r="29" spans="1:10">
      <c r="A29" s="1" t="s">
        <v>234</v>
      </c>
      <c r="B29" s="171" t="s">
        <v>496</v>
      </c>
      <c r="C29" s="171"/>
      <c r="D29" s="171"/>
      <c r="E29" s="171"/>
      <c r="F29" s="171"/>
      <c r="G29" s="171"/>
      <c r="H29" s="171"/>
      <c r="I29" s="171"/>
      <c r="J29" s="171"/>
    </row>
    <row r="30" spans="1:10">
      <c r="A30" s="1" t="s">
        <v>253</v>
      </c>
      <c r="B30" s="171" t="s">
        <v>497</v>
      </c>
      <c r="C30" s="171"/>
      <c r="D30" s="171"/>
      <c r="E30" s="171"/>
      <c r="F30" s="171"/>
      <c r="G30" s="171"/>
      <c r="H30" s="171"/>
      <c r="I30" s="171"/>
      <c r="J30" s="171"/>
    </row>
    <row r="32" spans="1:10" ht="15">
      <c r="A32" s="172" t="s">
        <v>400</v>
      </c>
      <c r="B32" s="172"/>
      <c r="C32" s="172"/>
      <c r="D32" s="172"/>
      <c r="E32" s="172"/>
      <c r="F32" s="8"/>
      <c r="G32" s="172" t="s">
        <v>401</v>
      </c>
      <c r="H32" s="172"/>
      <c r="I32" s="172"/>
      <c r="J32" s="172"/>
    </row>
    <row r="33" spans="2:11" ht="15">
      <c r="G33" s="8"/>
      <c r="H33" s="8"/>
      <c r="I33" s="8"/>
      <c r="J33" s="8"/>
      <c r="K33" s="8"/>
    </row>
    <row r="34" spans="2:11">
      <c r="B34" s="1" t="s">
        <v>237</v>
      </c>
      <c r="E34" s="14">
        <v>12</v>
      </c>
      <c r="G34" s="1"/>
      <c r="H34" s="1" t="s">
        <v>237</v>
      </c>
      <c r="I34" s="1"/>
      <c r="J34" s="18">
        <f>E34</f>
        <v>12</v>
      </c>
    </row>
    <row r="35" spans="2:11">
      <c r="B35" s="1" t="s">
        <v>227</v>
      </c>
      <c r="E35" s="16" t="e">
        <f>SUM($H$13:$H$22)</f>
        <v>#REF!</v>
      </c>
      <c r="G35" s="1"/>
      <c r="H35" s="1" t="s">
        <v>227</v>
      </c>
      <c r="I35" s="1"/>
      <c r="J35" s="16" t="e">
        <f>SUM($H$13:$H$22)</f>
        <v>#REF!</v>
      </c>
    </row>
    <row r="36" spans="2:11" s="11" customFormat="1">
      <c r="B36" s="12" t="s">
        <v>238</v>
      </c>
      <c r="E36" s="17" t="e">
        <f>E35/(E34-E37)</f>
        <v>#REF!</v>
      </c>
      <c r="F36"/>
      <c r="G36" s="12"/>
      <c r="H36" s="12" t="s">
        <v>238</v>
      </c>
      <c r="I36" s="12"/>
      <c r="J36" s="17" t="e">
        <f>+J35/(J34-J37)</f>
        <v>#REF!</v>
      </c>
    </row>
    <row r="37" spans="2:11">
      <c r="B37" s="1" t="s">
        <v>239</v>
      </c>
      <c r="E37" s="18">
        <f>E34/106*6</f>
        <v>0.679245283018868</v>
      </c>
      <c r="G37" s="1"/>
      <c r="H37" s="1" t="s">
        <v>239</v>
      </c>
      <c r="I37" s="1"/>
      <c r="J37" s="18">
        <f>J34/112*12</f>
        <v>1.2857142857142856</v>
      </c>
    </row>
    <row r="38" spans="2:11">
      <c r="B38" s="1" t="s">
        <v>240</v>
      </c>
      <c r="E38" s="16" t="e">
        <f>E34-E35-E37</f>
        <v>#REF!</v>
      </c>
      <c r="G38" s="1"/>
      <c r="H38" s="1" t="s">
        <v>240</v>
      </c>
      <c r="I38" s="1"/>
      <c r="J38" s="15"/>
    </row>
    <row r="39" spans="2:11">
      <c r="B39" s="1"/>
      <c r="E39" s="9"/>
      <c r="G39" s="1"/>
      <c r="H39" s="1"/>
      <c r="I39" s="1"/>
      <c r="J39" s="10"/>
    </row>
    <row r="40" spans="2:11">
      <c r="B40" s="1" t="s">
        <v>241</v>
      </c>
      <c r="E40" s="19">
        <v>6</v>
      </c>
      <c r="G40" s="1"/>
      <c r="H40" s="1" t="s">
        <v>242</v>
      </c>
      <c r="I40" s="1"/>
      <c r="J40" s="19">
        <v>12</v>
      </c>
    </row>
    <row r="44" spans="2:11">
      <c r="B44" s="13" t="s">
        <v>402</v>
      </c>
    </row>
  </sheetData>
  <mergeCells count="32">
    <mergeCell ref="B14:C14"/>
    <mergeCell ref="D14:E14"/>
    <mergeCell ref="A10:J10"/>
    <mergeCell ref="B12:C12"/>
    <mergeCell ref="D12:E12"/>
    <mergeCell ref="B13:C13"/>
    <mergeCell ref="D13:E13"/>
    <mergeCell ref="B15:C15"/>
    <mergeCell ref="D15:E15"/>
    <mergeCell ref="B16:C16"/>
    <mergeCell ref="D16:E16"/>
    <mergeCell ref="B17:C17"/>
    <mergeCell ref="D17:E17"/>
    <mergeCell ref="B18:C18"/>
    <mergeCell ref="D18:E18"/>
    <mergeCell ref="B19:C19"/>
    <mergeCell ref="D19:E19"/>
    <mergeCell ref="B20:C20"/>
    <mergeCell ref="D20:E20"/>
    <mergeCell ref="A32:E32"/>
    <mergeCell ref="G32:J32"/>
    <mergeCell ref="B21:C21"/>
    <mergeCell ref="D21:E21"/>
    <mergeCell ref="B22:C22"/>
    <mergeCell ref="D22:E22"/>
    <mergeCell ref="A24:J24"/>
    <mergeCell ref="B25:J25"/>
    <mergeCell ref="B26:J26"/>
    <mergeCell ref="B27:J27"/>
    <mergeCell ref="B28:J28"/>
    <mergeCell ref="B29:J29"/>
    <mergeCell ref="B30:J30"/>
  </mergeCells>
  <dataValidations count="1">
    <dataValidation type="list" allowBlank="1" showInputMessage="1" showErrorMessage="1" sqref="B13:C22" xr:uid="{00000000-0002-0000-1000-000000000000}">
      <formula1>#REF!</formula1>
    </dataValidation>
  </dataValidations>
  <pageMargins left="0.7" right="0.7" top="0.75" bottom="0.75" header="0.3" footer="0.3"/>
  <pageSetup paperSize="9" orientation="portrait" verticalDpi="0"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D4E5DD"/>
  </sheetPr>
  <dimension ref="A4:K44"/>
  <sheetViews>
    <sheetView showGridLines="0" workbookViewId="0">
      <selection activeCell="A148" sqref="A148"/>
    </sheetView>
  </sheetViews>
  <sheetFormatPr baseColWidth="10" defaultColWidth="8.83203125" defaultRowHeight="13"/>
  <cols>
    <col min="2" max="2" width="22.33203125" customWidth="1"/>
    <col min="3" max="3" width="30.6640625" customWidth="1"/>
    <col min="7" max="7" width="13.33203125" customWidth="1"/>
    <col min="8" max="8" width="9.33203125" customWidth="1"/>
    <col min="9" max="9" width="37" customWidth="1"/>
    <col min="10" max="10" width="9.6640625" customWidth="1"/>
  </cols>
  <sheetData>
    <row r="4" spans="1:10">
      <c r="F4" t="s">
        <v>413</v>
      </c>
    </row>
    <row r="10" spans="1:10" ht="25.5" customHeight="1">
      <c r="A10" s="168" t="s">
        <v>498</v>
      </c>
      <c r="B10" s="168"/>
      <c r="C10" s="168"/>
      <c r="D10" s="168"/>
      <c r="E10" s="168"/>
      <c r="F10" s="168"/>
      <c r="G10" s="168"/>
      <c r="H10" s="168"/>
      <c r="I10" s="168"/>
      <c r="J10" s="168"/>
    </row>
    <row r="12" spans="1:10" ht="16">
      <c r="B12" s="169" t="s">
        <v>391</v>
      </c>
      <c r="C12" s="169"/>
      <c r="D12" s="169" t="s">
        <v>392</v>
      </c>
      <c r="E12" s="169"/>
      <c r="F12" s="3" t="s">
        <v>393</v>
      </c>
      <c r="G12" s="4" t="s">
        <v>394</v>
      </c>
      <c r="H12" s="3" t="s">
        <v>395</v>
      </c>
    </row>
    <row r="13" spans="1:10" ht="16">
      <c r="B13" s="167" t="s">
        <v>499</v>
      </c>
      <c r="C13" s="167"/>
      <c r="D13" s="167">
        <v>1</v>
      </c>
      <c r="E13" s="167"/>
      <c r="F13" s="5" t="e">
        <f>VLOOKUP(B13,#REF!,2,0)</f>
        <v>#REF!</v>
      </c>
      <c r="G13" s="6" t="e">
        <f>VLOOKUP(B13,#REF!,3,0)</f>
        <v>#REF!</v>
      </c>
      <c r="H13" s="7" t="e">
        <f>G13*D13</f>
        <v>#REF!</v>
      </c>
    </row>
    <row r="14" spans="1:10" ht="16">
      <c r="B14" s="167" t="s">
        <v>119</v>
      </c>
      <c r="C14" s="167"/>
      <c r="D14" s="167">
        <v>0.18</v>
      </c>
      <c r="E14" s="167"/>
      <c r="F14" s="5" t="e">
        <f>VLOOKUP(B14,#REF!,2,0)</f>
        <v>#REF!</v>
      </c>
      <c r="G14" s="6" t="e">
        <f>VLOOKUP(B14,#REF!,3,0)</f>
        <v>#REF!</v>
      </c>
      <c r="H14" s="7" t="e">
        <f t="shared" ref="H14:H22" si="0">G14*D14</f>
        <v>#REF!</v>
      </c>
    </row>
    <row r="15" spans="1:10" ht="16">
      <c r="B15" s="167" t="s">
        <v>120</v>
      </c>
      <c r="C15" s="167"/>
      <c r="D15" s="167">
        <v>0.01</v>
      </c>
      <c r="E15" s="167"/>
      <c r="F15" s="5" t="e">
        <f>VLOOKUP(B15,#REF!,2,0)</f>
        <v>#REF!</v>
      </c>
      <c r="G15" s="6" t="e">
        <f>VLOOKUP(B15,#REF!,3,0)</f>
        <v>#REF!</v>
      </c>
      <c r="H15" s="7" t="e">
        <f t="shared" si="0"/>
        <v>#REF!</v>
      </c>
    </row>
    <row r="16" spans="1:10" ht="16">
      <c r="B16" s="167" t="s">
        <v>455</v>
      </c>
      <c r="C16" s="167"/>
      <c r="D16" s="167">
        <v>0.01</v>
      </c>
      <c r="E16" s="167"/>
      <c r="F16" s="5" t="e">
        <f>VLOOKUP(B16,#REF!,2,0)</f>
        <v>#REF!</v>
      </c>
      <c r="G16" s="6" t="e">
        <f>VLOOKUP(B16,#REF!,3,0)</f>
        <v>#REF!</v>
      </c>
      <c r="H16" s="7" t="e">
        <f t="shared" si="0"/>
        <v>#REF!</v>
      </c>
    </row>
    <row r="17" spans="1:10" ht="16">
      <c r="B17" s="167" t="s">
        <v>66</v>
      </c>
      <c r="C17" s="167"/>
      <c r="D17" s="167">
        <v>0.01</v>
      </c>
      <c r="E17" s="167"/>
      <c r="F17" s="5" t="e">
        <f>VLOOKUP(B17,#REF!,2,0)</f>
        <v>#REF!</v>
      </c>
      <c r="G17" s="6" t="e">
        <f>VLOOKUP(B17,#REF!,3,0)</f>
        <v>#REF!</v>
      </c>
      <c r="H17" s="7" t="e">
        <f t="shared" si="0"/>
        <v>#REF!</v>
      </c>
    </row>
    <row r="18" spans="1:10" ht="16">
      <c r="B18" s="167" t="s">
        <v>500</v>
      </c>
      <c r="C18" s="167"/>
      <c r="D18" s="167">
        <v>5.0000000000000001E-3</v>
      </c>
      <c r="E18" s="167"/>
      <c r="F18" s="5" t="e">
        <f>VLOOKUP(B18,#REF!,2,0)</f>
        <v>#REF!</v>
      </c>
      <c r="G18" s="6" t="e">
        <f>VLOOKUP(B18,#REF!,3,0)</f>
        <v>#REF!</v>
      </c>
      <c r="H18" s="7" t="e">
        <f t="shared" si="0"/>
        <v>#REF!</v>
      </c>
    </row>
    <row r="19" spans="1:10" ht="16">
      <c r="B19" s="167" t="s">
        <v>121</v>
      </c>
      <c r="C19" s="167"/>
      <c r="D19" s="167">
        <v>5.0000000000000001E-3</v>
      </c>
      <c r="E19" s="167"/>
      <c r="F19" s="5" t="e">
        <f>VLOOKUP(B19,#REF!,2,0)</f>
        <v>#REF!</v>
      </c>
      <c r="G19" s="6" t="e">
        <f>VLOOKUP(B19,#REF!,3,0)</f>
        <v>#REF!</v>
      </c>
      <c r="H19" s="7" t="e">
        <f t="shared" si="0"/>
        <v>#REF!</v>
      </c>
    </row>
    <row r="20" spans="1:10" ht="16">
      <c r="B20" s="167" t="s">
        <v>122</v>
      </c>
      <c r="C20" s="167"/>
      <c r="D20" s="167">
        <v>1.4999999999999999E-2</v>
      </c>
      <c r="E20" s="167"/>
      <c r="F20" s="5" t="e">
        <f>VLOOKUP(B20,#REF!,2,0)</f>
        <v>#REF!</v>
      </c>
      <c r="G20" s="6" t="e">
        <f>VLOOKUP(B20,#REF!,3,0)</f>
        <v>#REF!</v>
      </c>
      <c r="H20" s="7" t="e">
        <f t="shared" si="0"/>
        <v>#REF!</v>
      </c>
    </row>
    <row r="21" spans="1:10" ht="16">
      <c r="B21" s="167" t="s">
        <v>4</v>
      </c>
      <c r="C21" s="167"/>
      <c r="D21" s="167">
        <v>0</v>
      </c>
      <c r="E21" s="167"/>
      <c r="F21" s="5" t="e">
        <f>VLOOKUP(B21,#REF!,2,0)</f>
        <v>#REF!</v>
      </c>
      <c r="G21" s="6" t="e">
        <f>VLOOKUP(B21,#REF!,3,0)</f>
        <v>#REF!</v>
      </c>
      <c r="H21" s="7" t="e">
        <f t="shared" si="0"/>
        <v>#REF!</v>
      </c>
    </row>
    <row r="22" spans="1:10" ht="16">
      <c r="B22" s="167" t="s">
        <v>4</v>
      </c>
      <c r="C22" s="167"/>
      <c r="D22" s="167">
        <v>0</v>
      </c>
      <c r="E22" s="167"/>
      <c r="F22" s="5" t="e">
        <f>VLOOKUP(B22,#REF!,2,0)</f>
        <v>#REF!</v>
      </c>
      <c r="G22" s="6" t="e">
        <f>VLOOKUP(B22,#REF!,3,0)</f>
        <v>#REF!</v>
      </c>
      <c r="H22" s="7" t="e">
        <f t="shared" si="0"/>
        <v>#REF!</v>
      </c>
    </row>
    <row r="24" spans="1:10" ht="15">
      <c r="A24" s="172" t="s">
        <v>398</v>
      </c>
      <c r="B24" s="172"/>
      <c r="C24" s="172"/>
      <c r="D24" s="172"/>
      <c r="E24" s="172"/>
      <c r="F24" s="172"/>
      <c r="G24" s="172"/>
      <c r="H24" s="172"/>
      <c r="I24" s="172"/>
      <c r="J24" s="172"/>
    </row>
    <row r="25" spans="1:10">
      <c r="A25" s="1" t="s">
        <v>230</v>
      </c>
      <c r="B25" s="170" t="s">
        <v>501</v>
      </c>
      <c r="C25" s="171"/>
      <c r="D25" s="171"/>
      <c r="E25" s="171"/>
      <c r="F25" s="171"/>
      <c r="G25" s="171"/>
      <c r="H25" s="171"/>
      <c r="I25" s="171"/>
      <c r="J25" s="171"/>
    </row>
    <row r="26" spans="1:10">
      <c r="A26" s="1" t="s">
        <v>231</v>
      </c>
      <c r="B26" s="170" t="s">
        <v>502</v>
      </c>
      <c r="C26" s="171"/>
      <c r="D26" s="171"/>
      <c r="E26" s="171"/>
      <c r="F26" s="171"/>
      <c r="G26" s="171"/>
      <c r="H26" s="171"/>
      <c r="I26" s="171"/>
      <c r="J26" s="171"/>
    </row>
    <row r="27" spans="1:10">
      <c r="A27" s="1" t="s">
        <v>232</v>
      </c>
      <c r="B27" s="170" t="s">
        <v>503</v>
      </c>
      <c r="C27" s="171"/>
      <c r="D27" s="171"/>
      <c r="E27" s="171"/>
      <c r="F27" s="171"/>
      <c r="G27" s="171"/>
      <c r="H27" s="171"/>
      <c r="I27" s="171"/>
      <c r="J27" s="171"/>
    </row>
    <row r="28" spans="1:10">
      <c r="A28" s="1" t="s">
        <v>233</v>
      </c>
      <c r="B28" s="171" t="s">
        <v>504</v>
      </c>
      <c r="C28" s="171"/>
      <c r="D28" s="171"/>
      <c r="E28" s="171"/>
      <c r="F28" s="171"/>
      <c r="G28" s="171"/>
      <c r="H28" s="171"/>
      <c r="I28" s="171"/>
      <c r="J28" s="171"/>
    </row>
    <row r="29" spans="1:10">
      <c r="A29" s="1" t="s">
        <v>234</v>
      </c>
      <c r="B29" s="171" t="s">
        <v>505</v>
      </c>
      <c r="C29" s="171"/>
      <c r="D29" s="171"/>
      <c r="E29" s="171"/>
      <c r="F29" s="171"/>
      <c r="G29" s="171"/>
      <c r="H29" s="171"/>
      <c r="I29" s="171"/>
      <c r="J29" s="171"/>
    </row>
    <row r="30" spans="1:10">
      <c r="A30" s="1" t="s">
        <v>253</v>
      </c>
      <c r="B30" s="171" t="s">
        <v>506</v>
      </c>
      <c r="C30" s="171"/>
      <c r="D30" s="171"/>
      <c r="E30" s="171"/>
      <c r="F30" s="171"/>
      <c r="G30" s="171"/>
      <c r="H30" s="171"/>
      <c r="I30" s="171"/>
      <c r="J30" s="171"/>
    </row>
    <row r="32" spans="1:10" ht="15">
      <c r="A32" s="172" t="s">
        <v>400</v>
      </c>
      <c r="B32" s="172"/>
      <c r="C32" s="172"/>
      <c r="D32" s="172"/>
      <c r="E32" s="172"/>
      <c r="F32" s="8"/>
      <c r="G32" s="172" t="s">
        <v>401</v>
      </c>
      <c r="H32" s="172"/>
      <c r="I32" s="172"/>
      <c r="J32" s="172"/>
    </row>
    <row r="33" spans="2:11" ht="15">
      <c r="G33" s="8"/>
      <c r="H33" s="8"/>
      <c r="I33" s="8"/>
      <c r="J33" s="8"/>
      <c r="K33" s="8"/>
    </row>
    <row r="34" spans="2:11">
      <c r="B34" s="1" t="s">
        <v>237</v>
      </c>
      <c r="E34" s="14">
        <v>12</v>
      </c>
      <c r="G34" s="1"/>
      <c r="H34" s="1" t="s">
        <v>237</v>
      </c>
      <c r="I34" s="1"/>
      <c r="J34" s="18">
        <f>E34</f>
        <v>12</v>
      </c>
    </row>
    <row r="35" spans="2:11">
      <c r="B35" s="1" t="s">
        <v>227</v>
      </c>
      <c r="E35" s="16" t="e">
        <f>SUM($H$13:$H$22)</f>
        <v>#REF!</v>
      </c>
      <c r="G35" s="1"/>
      <c r="H35" s="1" t="s">
        <v>227</v>
      </c>
      <c r="I35" s="1"/>
      <c r="J35" s="16" t="e">
        <f>SUM($H$13:$H$22)</f>
        <v>#REF!</v>
      </c>
    </row>
    <row r="36" spans="2:11" s="11" customFormat="1">
      <c r="B36" s="12" t="s">
        <v>238</v>
      </c>
      <c r="E36" s="17" t="e">
        <f>E35/(E34-E37)</f>
        <v>#REF!</v>
      </c>
      <c r="F36"/>
      <c r="G36" s="12"/>
      <c r="H36" s="12" t="s">
        <v>238</v>
      </c>
      <c r="I36" s="12"/>
      <c r="J36" s="17" t="e">
        <f>+J35/(J34-J37)</f>
        <v>#REF!</v>
      </c>
    </row>
    <row r="37" spans="2:11">
      <c r="B37" s="1" t="s">
        <v>239</v>
      </c>
      <c r="E37" s="18">
        <f>E34/106*6</f>
        <v>0.679245283018868</v>
      </c>
      <c r="G37" s="1"/>
      <c r="H37" s="1" t="s">
        <v>239</v>
      </c>
      <c r="I37" s="1"/>
      <c r="J37" s="18">
        <f>J34/112*12</f>
        <v>1.2857142857142856</v>
      </c>
    </row>
    <row r="38" spans="2:11">
      <c r="B38" s="1" t="s">
        <v>240</v>
      </c>
      <c r="E38" s="16" t="e">
        <f>E34-E35-E37</f>
        <v>#REF!</v>
      </c>
      <c r="G38" s="1"/>
      <c r="H38" s="1" t="s">
        <v>240</v>
      </c>
      <c r="I38" s="1"/>
      <c r="J38" s="15"/>
    </row>
    <row r="39" spans="2:11">
      <c r="B39" s="1"/>
      <c r="E39" s="9"/>
      <c r="G39" s="1"/>
      <c r="H39" s="1"/>
      <c r="I39" s="1"/>
      <c r="J39" s="10"/>
    </row>
    <row r="40" spans="2:11">
      <c r="B40" s="1" t="s">
        <v>241</v>
      </c>
      <c r="E40" s="19">
        <v>6</v>
      </c>
      <c r="G40" s="1"/>
      <c r="H40" s="1" t="s">
        <v>242</v>
      </c>
      <c r="I40" s="1"/>
      <c r="J40" s="19">
        <v>12</v>
      </c>
    </row>
    <row r="44" spans="2:11">
      <c r="B44" s="13" t="s">
        <v>402</v>
      </c>
    </row>
  </sheetData>
  <mergeCells count="32">
    <mergeCell ref="B14:C14"/>
    <mergeCell ref="D14:E14"/>
    <mergeCell ref="A10:J10"/>
    <mergeCell ref="B12:C12"/>
    <mergeCell ref="D12:E12"/>
    <mergeCell ref="B13:C13"/>
    <mergeCell ref="D13:E13"/>
    <mergeCell ref="B15:C15"/>
    <mergeCell ref="D15:E15"/>
    <mergeCell ref="B16:C16"/>
    <mergeCell ref="D16:E16"/>
    <mergeCell ref="B17:C17"/>
    <mergeCell ref="D17:E17"/>
    <mergeCell ref="B18:C18"/>
    <mergeCell ref="D18:E18"/>
    <mergeCell ref="B19:C19"/>
    <mergeCell ref="D19:E19"/>
    <mergeCell ref="B20:C20"/>
    <mergeCell ref="D20:E20"/>
    <mergeCell ref="A32:E32"/>
    <mergeCell ref="G32:J32"/>
    <mergeCell ref="B25:J25"/>
    <mergeCell ref="B26:J26"/>
    <mergeCell ref="B27:J27"/>
    <mergeCell ref="B28:J28"/>
    <mergeCell ref="B29:J29"/>
    <mergeCell ref="B30:J30"/>
    <mergeCell ref="B21:C21"/>
    <mergeCell ref="D21:E21"/>
    <mergeCell ref="B22:C22"/>
    <mergeCell ref="D22:E22"/>
    <mergeCell ref="A24:J24"/>
  </mergeCells>
  <dataValidations count="1">
    <dataValidation type="list" allowBlank="1" showInputMessage="1" showErrorMessage="1" sqref="B13:C22" xr:uid="{00000000-0002-0000-1100-000000000000}">
      <formula1>#REF!</formula1>
    </dataValidation>
  </dataValidations>
  <pageMargins left="0.7" right="0.7" top="0.75" bottom="0.75" header="0.3" footer="0.3"/>
  <pageSetup paperSize="9" orientation="portrait" verticalDpi="0"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rgb="FF000000"/>
  </sheetPr>
  <dimension ref="A4:K43"/>
  <sheetViews>
    <sheetView showGridLines="0" workbookViewId="0">
      <selection activeCell="E33" sqref="E33"/>
    </sheetView>
  </sheetViews>
  <sheetFormatPr baseColWidth="10" defaultColWidth="8.83203125" defaultRowHeight="13"/>
  <cols>
    <col min="2" max="2" width="22.5" customWidth="1"/>
    <col min="3" max="3" width="30.6640625" customWidth="1"/>
    <col min="7" max="7" width="13.33203125" customWidth="1"/>
    <col min="8" max="8" width="9.33203125" customWidth="1"/>
    <col min="9" max="9" width="26" customWidth="1"/>
    <col min="10" max="10" width="9.6640625" customWidth="1"/>
  </cols>
  <sheetData>
    <row r="4" spans="1:10">
      <c r="F4" t="s">
        <v>507</v>
      </c>
    </row>
    <row r="8" spans="1:10" ht="12.75" customHeight="1"/>
    <row r="9" spans="1:10" ht="12.75" customHeight="1"/>
    <row r="10" spans="1:10" ht="25.5" customHeight="1">
      <c r="A10" s="176" t="s">
        <v>508</v>
      </c>
      <c r="B10" s="176"/>
      <c r="C10" s="176"/>
      <c r="D10" s="176"/>
      <c r="E10" s="176"/>
      <c r="F10" s="176"/>
      <c r="G10" s="176"/>
      <c r="H10" s="176"/>
      <c r="I10" s="176"/>
      <c r="J10" s="176"/>
    </row>
    <row r="12" spans="1:10" ht="16">
      <c r="B12" s="169" t="s">
        <v>391</v>
      </c>
      <c r="C12" s="169"/>
      <c r="D12" s="169" t="s">
        <v>392</v>
      </c>
      <c r="E12" s="169"/>
      <c r="F12" s="3" t="s">
        <v>393</v>
      </c>
      <c r="G12" s="4" t="s">
        <v>394</v>
      </c>
      <c r="H12" s="3" t="s">
        <v>395</v>
      </c>
    </row>
    <row r="13" spans="1:10" ht="16">
      <c r="B13" s="167" t="s">
        <v>509</v>
      </c>
      <c r="C13" s="167"/>
      <c r="D13" s="167">
        <v>1</v>
      </c>
      <c r="E13" s="167"/>
      <c r="F13" s="5" t="e">
        <f>VLOOKUP(B13,#REF!,2,0)</f>
        <v>#REF!</v>
      </c>
      <c r="G13" s="6" t="e">
        <f>VLOOKUP(B13,#REF!,3,0)</f>
        <v>#REF!</v>
      </c>
      <c r="H13" s="7" t="e">
        <f>G13*D13</f>
        <v>#REF!</v>
      </c>
    </row>
    <row r="14" spans="1:10" ht="16">
      <c r="B14" s="167" t="s">
        <v>25</v>
      </c>
      <c r="C14" s="167"/>
      <c r="D14" s="167">
        <v>0.04</v>
      </c>
      <c r="E14" s="167"/>
      <c r="F14" s="5" t="e">
        <f>VLOOKUP(B14,#REF!,2,0)</f>
        <v>#REF!</v>
      </c>
      <c r="G14" s="6" t="e">
        <f>VLOOKUP(B14,#REF!,3,0)</f>
        <v>#REF!</v>
      </c>
      <c r="H14" s="7" t="e">
        <f t="shared" ref="H14:H22" si="0">G14*D14</f>
        <v>#REF!</v>
      </c>
    </row>
    <row r="15" spans="1:10" ht="16">
      <c r="B15" s="167" t="s">
        <v>35</v>
      </c>
      <c r="C15" s="167"/>
      <c r="D15" s="167">
        <v>0.04</v>
      </c>
      <c r="E15" s="167"/>
      <c r="F15" s="5" t="e">
        <f>VLOOKUP(B15,#REF!,2,0)</f>
        <v>#REF!</v>
      </c>
      <c r="G15" s="6" t="e">
        <f>VLOOKUP(B15,#REF!,3,0)</f>
        <v>#REF!</v>
      </c>
      <c r="H15" s="7" t="e">
        <f t="shared" si="0"/>
        <v>#REF!</v>
      </c>
    </row>
    <row r="16" spans="1:10" ht="16">
      <c r="B16" s="167" t="s">
        <v>407</v>
      </c>
      <c r="C16" s="167"/>
      <c r="D16" s="167">
        <v>0.04</v>
      </c>
      <c r="E16" s="167"/>
      <c r="F16" s="5" t="e">
        <f>VLOOKUP(B16,#REF!,2,0)</f>
        <v>#REF!</v>
      </c>
      <c r="G16" s="6" t="e">
        <f>VLOOKUP(B16,#REF!,3,0)</f>
        <v>#REF!</v>
      </c>
      <c r="H16" s="7" t="e">
        <f t="shared" si="0"/>
        <v>#REF!</v>
      </c>
    </row>
    <row r="17" spans="1:11" ht="16">
      <c r="B17" s="167" t="s">
        <v>37</v>
      </c>
      <c r="C17" s="167"/>
      <c r="D17" s="167">
        <v>0.02</v>
      </c>
      <c r="E17" s="167"/>
      <c r="F17" s="5" t="e">
        <f>VLOOKUP(B17,#REF!,2,0)</f>
        <v>#REF!</v>
      </c>
      <c r="G17" s="6" t="e">
        <f>VLOOKUP(B17,#REF!,3,0)</f>
        <v>#REF!</v>
      </c>
      <c r="H17" s="7" t="e">
        <f t="shared" si="0"/>
        <v>#REF!</v>
      </c>
    </row>
    <row r="18" spans="1:11" ht="16">
      <c r="B18" s="167" t="s">
        <v>18</v>
      </c>
      <c r="C18" s="167"/>
      <c r="D18" s="167">
        <v>0.3</v>
      </c>
      <c r="E18" s="167"/>
      <c r="F18" s="5" t="e">
        <f>VLOOKUP(B18,#REF!,2,0)</f>
        <v>#REF!</v>
      </c>
      <c r="G18" s="6" t="e">
        <f>VLOOKUP(B18,#REF!,3,0)</f>
        <v>#REF!</v>
      </c>
      <c r="H18" s="7" t="e">
        <f t="shared" si="0"/>
        <v>#REF!</v>
      </c>
    </row>
    <row r="19" spans="1:11" ht="16">
      <c r="B19" s="167" t="s">
        <v>428</v>
      </c>
      <c r="C19" s="167"/>
      <c r="D19" s="167">
        <v>0.02</v>
      </c>
      <c r="E19" s="167"/>
      <c r="F19" s="5" t="e">
        <f>VLOOKUP(B19,#REF!,2,0)</f>
        <v>#REF!</v>
      </c>
      <c r="G19" s="6" t="e">
        <f>VLOOKUP(B19,#REF!,3,0)</f>
        <v>#REF!</v>
      </c>
      <c r="H19" s="7" t="e">
        <f t="shared" si="0"/>
        <v>#REF!</v>
      </c>
    </row>
    <row r="20" spans="1:11" ht="16">
      <c r="B20" s="167" t="s">
        <v>26</v>
      </c>
      <c r="C20" s="167"/>
      <c r="D20" s="167">
        <v>0.03</v>
      </c>
      <c r="E20" s="167"/>
      <c r="F20" s="5" t="e">
        <f>VLOOKUP(B20,#REF!,2,0)</f>
        <v>#REF!</v>
      </c>
      <c r="G20" s="6" t="e">
        <f>VLOOKUP(B20,#REF!,3,0)</f>
        <v>#REF!</v>
      </c>
      <c r="H20" s="7" t="e">
        <f t="shared" si="0"/>
        <v>#REF!</v>
      </c>
    </row>
    <row r="21" spans="1:11" ht="16">
      <c r="B21" s="167" t="s">
        <v>4</v>
      </c>
      <c r="C21" s="167"/>
      <c r="D21" s="167">
        <v>0</v>
      </c>
      <c r="E21" s="167"/>
      <c r="F21" s="5" t="e">
        <f>VLOOKUP(B21,#REF!,2,0)</f>
        <v>#REF!</v>
      </c>
      <c r="G21" s="6" t="e">
        <f>VLOOKUP(B21,#REF!,3,0)</f>
        <v>#REF!</v>
      </c>
      <c r="H21" s="7" t="e">
        <f t="shared" si="0"/>
        <v>#REF!</v>
      </c>
    </row>
    <row r="22" spans="1:11" ht="16">
      <c r="B22" s="167" t="s">
        <v>4</v>
      </c>
      <c r="C22" s="167"/>
      <c r="D22" s="167">
        <v>0</v>
      </c>
      <c r="E22" s="167"/>
      <c r="F22" s="5" t="e">
        <f>VLOOKUP(B22,#REF!,2,0)</f>
        <v>#REF!</v>
      </c>
      <c r="G22" s="6" t="e">
        <f>VLOOKUP(B22,#REF!,3,0)</f>
        <v>#REF!</v>
      </c>
      <c r="H22" s="7" t="e">
        <f t="shared" si="0"/>
        <v>#REF!</v>
      </c>
    </row>
    <row r="24" spans="1:11" ht="15">
      <c r="A24" s="172" t="s">
        <v>398</v>
      </c>
      <c r="B24" s="172"/>
      <c r="C24" s="172"/>
      <c r="D24" s="172"/>
      <c r="E24" s="172"/>
      <c r="F24" s="172"/>
      <c r="G24" s="172"/>
      <c r="H24" s="172"/>
      <c r="I24" s="172"/>
      <c r="J24" s="172"/>
    </row>
    <row r="25" spans="1:11">
      <c r="A25" s="1" t="s">
        <v>230</v>
      </c>
      <c r="B25" s="171" t="s">
        <v>510</v>
      </c>
      <c r="C25" s="171"/>
      <c r="D25" s="171"/>
      <c r="E25" s="171"/>
      <c r="F25" s="171"/>
      <c r="G25" s="171"/>
      <c r="H25" s="171"/>
      <c r="I25" s="171"/>
      <c r="J25" s="171"/>
    </row>
    <row r="26" spans="1:11">
      <c r="A26" s="1" t="s">
        <v>231</v>
      </c>
      <c r="B26" s="171" t="s">
        <v>511</v>
      </c>
      <c r="C26" s="171"/>
      <c r="D26" s="171"/>
      <c r="E26" s="171"/>
      <c r="F26" s="171"/>
      <c r="G26" s="171"/>
      <c r="H26" s="171"/>
      <c r="I26" s="171"/>
      <c r="J26" s="171"/>
    </row>
    <row r="27" spans="1:11">
      <c r="A27" s="1" t="s">
        <v>232</v>
      </c>
      <c r="B27" s="171" t="s">
        <v>512</v>
      </c>
      <c r="C27" s="171"/>
      <c r="D27" s="171"/>
      <c r="E27" s="171"/>
      <c r="F27" s="171"/>
      <c r="G27" s="171"/>
      <c r="H27" s="171"/>
      <c r="I27" s="171"/>
      <c r="J27" s="171"/>
    </row>
    <row r="28" spans="1:11">
      <c r="A28" s="1" t="s">
        <v>233</v>
      </c>
      <c r="B28" s="171" t="s">
        <v>513</v>
      </c>
      <c r="C28" s="171"/>
      <c r="D28" s="171"/>
      <c r="E28" s="171"/>
      <c r="F28" s="171"/>
      <c r="G28" s="171"/>
      <c r="H28" s="171"/>
      <c r="I28" s="171"/>
      <c r="J28" s="171"/>
    </row>
    <row r="29" spans="1:11">
      <c r="A29" s="1" t="s">
        <v>234</v>
      </c>
      <c r="B29" s="171" t="s">
        <v>514</v>
      </c>
      <c r="C29" s="171"/>
      <c r="D29" s="171"/>
      <c r="E29" s="171"/>
      <c r="F29" s="171"/>
      <c r="G29" s="171"/>
      <c r="H29" s="171"/>
      <c r="I29" s="171"/>
      <c r="J29" s="171"/>
    </row>
    <row r="31" spans="1:11" ht="15">
      <c r="A31" s="172" t="s">
        <v>400</v>
      </c>
      <c r="B31" s="172"/>
      <c r="C31" s="172"/>
      <c r="D31" s="172"/>
      <c r="E31" s="172"/>
      <c r="F31" s="8"/>
      <c r="G31" s="172" t="s">
        <v>401</v>
      </c>
      <c r="H31" s="172"/>
      <c r="I31" s="172"/>
      <c r="J31" s="172"/>
    </row>
    <row r="32" spans="1:11" ht="15">
      <c r="G32" s="8"/>
      <c r="H32" s="8"/>
      <c r="I32" s="8"/>
      <c r="J32" s="8"/>
      <c r="K32" s="8"/>
    </row>
    <row r="33" spans="2:10">
      <c r="B33" s="1" t="s">
        <v>237</v>
      </c>
      <c r="E33" s="14">
        <v>4</v>
      </c>
      <c r="F33" s="1"/>
      <c r="G33" s="1"/>
      <c r="H33" s="1" t="s">
        <v>237</v>
      </c>
      <c r="I33" s="1"/>
      <c r="J33" s="18">
        <f>E33</f>
        <v>4</v>
      </c>
    </row>
    <row r="34" spans="2:10">
      <c r="B34" s="1" t="s">
        <v>227</v>
      </c>
      <c r="E34" s="16" t="e">
        <f>SUM($H$13:$H$22)</f>
        <v>#REF!</v>
      </c>
      <c r="F34" s="1"/>
      <c r="G34" s="1"/>
      <c r="H34" s="1" t="s">
        <v>227</v>
      </c>
      <c r="I34" s="1"/>
      <c r="J34" s="16" t="e">
        <f>SUM($H$13:$H$22)</f>
        <v>#REF!</v>
      </c>
    </row>
    <row r="35" spans="2:10" s="11" customFormat="1">
      <c r="B35" s="12" t="s">
        <v>238</v>
      </c>
      <c r="E35" s="17" t="e">
        <f>E34/(E33-E36)</f>
        <v>#REF!</v>
      </c>
      <c r="F35" s="12"/>
      <c r="G35" s="12"/>
      <c r="H35" s="12" t="s">
        <v>238</v>
      </c>
      <c r="I35" s="12"/>
      <c r="J35" s="17" t="e">
        <f>+J34/(J33-J36)</f>
        <v>#REF!</v>
      </c>
    </row>
    <row r="36" spans="2:10">
      <c r="B36" s="1" t="s">
        <v>239</v>
      </c>
      <c r="E36" s="18">
        <f>E33/106*6</f>
        <v>0.22641509433962265</v>
      </c>
      <c r="F36" s="1"/>
      <c r="G36" s="1"/>
      <c r="H36" s="1" t="s">
        <v>239</v>
      </c>
      <c r="I36" s="1"/>
      <c r="J36" s="18">
        <f>J33/112*12</f>
        <v>0.42857142857142855</v>
      </c>
    </row>
    <row r="37" spans="2:10">
      <c r="B37" s="1" t="s">
        <v>240</v>
      </c>
      <c r="E37" s="16" t="e">
        <f>E33-E34-E36</f>
        <v>#REF!</v>
      </c>
      <c r="F37" s="1"/>
      <c r="G37" s="1"/>
      <c r="H37" s="1" t="s">
        <v>240</v>
      </c>
      <c r="I37" s="1"/>
      <c r="J37" s="16" t="e">
        <f>J33-J34-J36</f>
        <v>#REF!</v>
      </c>
    </row>
    <row r="38" spans="2:10">
      <c r="B38" s="1"/>
      <c r="E38" s="15"/>
      <c r="F38" s="1"/>
      <c r="G38" s="1"/>
      <c r="H38" s="1"/>
      <c r="I38" s="1"/>
      <c r="J38" s="15"/>
    </row>
    <row r="39" spans="2:10">
      <c r="B39" s="1" t="s">
        <v>241</v>
      </c>
      <c r="E39" s="19">
        <v>6</v>
      </c>
      <c r="F39" s="1"/>
      <c r="G39" s="1"/>
      <c r="H39" s="1" t="s">
        <v>242</v>
      </c>
      <c r="I39" s="1"/>
      <c r="J39" s="19">
        <v>12</v>
      </c>
    </row>
    <row r="43" spans="2:10">
      <c r="B43" s="13" t="s">
        <v>402</v>
      </c>
    </row>
  </sheetData>
  <mergeCells count="31">
    <mergeCell ref="A10:J10"/>
    <mergeCell ref="B12:C12"/>
    <mergeCell ref="D12:E12"/>
    <mergeCell ref="B13:C13"/>
    <mergeCell ref="D18:E18"/>
    <mergeCell ref="D13:E13"/>
    <mergeCell ref="D21:E21"/>
    <mergeCell ref="D22:E22"/>
    <mergeCell ref="B14:C14"/>
    <mergeCell ref="B15:C15"/>
    <mergeCell ref="B16:C16"/>
    <mergeCell ref="B17:C17"/>
    <mergeCell ref="B18:C18"/>
    <mergeCell ref="B21:C21"/>
    <mergeCell ref="D14:E14"/>
    <mergeCell ref="D15:E15"/>
    <mergeCell ref="D16:E16"/>
    <mergeCell ref="D17:E17"/>
    <mergeCell ref="B19:C19"/>
    <mergeCell ref="D19:E19"/>
    <mergeCell ref="B20:C20"/>
    <mergeCell ref="D20:E20"/>
    <mergeCell ref="B22:C22"/>
    <mergeCell ref="B26:J26"/>
    <mergeCell ref="A24:J24"/>
    <mergeCell ref="A31:E31"/>
    <mergeCell ref="G31:J31"/>
    <mergeCell ref="B27:J27"/>
    <mergeCell ref="B28:J28"/>
    <mergeCell ref="B29:J29"/>
    <mergeCell ref="B25:J25"/>
  </mergeCells>
  <dataValidations count="1">
    <dataValidation type="list" allowBlank="1" showInputMessage="1" showErrorMessage="1" sqref="B13:C22" xr:uid="{00000000-0002-0000-1200-000000000000}">
      <formula1>#REF!</formula1>
    </dataValidation>
  </dataValidations>
  <pageMargins left="0.7" right="0.7" top="0.75" bottom="0.75" header="0.3" footer="0.3"/>
  <pageSetup paperSize="9" orientation="portrait" verticalDpi="0"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rgb="FF000000"/>
  </sheetPr>
  <dimension ref="A4:K43"/>
  <sheetViews>
    <sheetView showGridLines="0" workbookViewId="0">
      <selection activeCell="E33" sqref="E33"/>
    </sheetView>
  </sheetViews>
  <sheetFormatPr baseColWidth="10" defaultColWidth="8.83203125" defaultRowHeight="13"/>
  <cols>
    <col min="2" max="2" width="22.5" customWidth="1"/>
    <col min="3" max="3" width="30.6640625" customWidth="1"/>
    <col min="7" max="7" width="13.33203125" customWidth="1"/>
    <col min="8" max="8" width="9.33203125" customWidth="1"/>
    <col min="9" max="9" width="26" customWidth="1"/>
    <col min="10" max="10" width="9.6640625" customWidth="1"/>
  </cols>
  <sheetData>
    <row r="4" spans="1:10">
      <c r="F4" t="s">
        <v>507</v>
      </c>
    </row>
    <row r="9" spans="1:10" ht="12.75" customHeight="1"/>
    <row r="10" spans="1:10" ht="25.5" customHeight="1">
      <c r="A10" s="176" t="s">
        <v>515</v>
      </c>
      <c r="B10" s="176"/>
      <c r="C10" s="176"/>
      <c r="D10" s="176"/>
      <c r="E10" s="176"/>
      <c r="F10" s="176"/>
      <c r="G10" s="176"/>
      <c r="H10" s="176"/>
      <c r="I10" s="176"/>
      <c r="J10" s="176"/>
    </row>
    <row r="12" spans="1:10" ht="16">
      <c r="B12" s="169" t="s">
        <v>391</v>
      </c>
      <c r="C12" s="169"/>
      <c r="D12" s="169" t="s">
        <v>392</v>
      </c>
      <c r="E12" s="169"/>
      <c r="F12" s="3" t="s">
        <v>393</v>
      </c>
      <c r="G12" s="4" t="s">
        <v>394</v>
      </c>
      <c r="H12" s="3" t="s">
        <v>395</v>
      </c>
    </row>
    <row r="13" spans="1:10" ht="16">
      <c r="B13" s="167" t="s">
        <v>516</v>
      </c>
      <c r="C13" s="167"/>
      <c r="D13" s="167">
        <v>0.1</v>
      </c>
      <c r="E13" s="167"/>
      <c r="F13" s="5" t="e">
        <f>VLOOKUP(B13,#REF!,2,0)</f>
        <v>#REF!</v>
      </c>
      <c r="G13" s="6" t="e">
        <f>VLOOKUP(B13,#REF!,3,0)</f>
        <v>#REF!</v>
      </c>
      <c r="H13" s="7" t="e">
        <f>G13*D13</f>
        <v>#REF!</v>
      </c>
    </row>
    <row r="14" spans="1:10" ht="16">
      <c r="B14" s="167" t="s">
        <v>50</v>
      </c>
      <c r="C14" s="167"/>
      <c r="D14" s="167">
        <v>0.03</v>
      </c>
      <c r="E14" s="167"/>
      <c r="F14" s="5" t="e">
        <f>VLOOKUP(B14,#REF!,2,0)</f>
        <v>#REF!</v>
      </c>
      <c r="G14" s="6" t="e">
        <f>VLOOKUP(B14,#REF!,3,0)</f>
        <v>#REF!</v>
      </c>
      <c r="H14" s="7" t="e">
        <f t="shared" ref="H14:H22" si="0">G14*D14</f>
        <v>#REF!</v>
      </c>
    </row>
    <row r="15" spans="1:10" ht="16">
      <c r="B15" s="167" t="s">
        <v>35</v>
      </c>
      <c r="C15" s="167"/>
      <c r="D15" s="167">
        <v>0.03</v>
      </c>
      <c r="E15" s="167"/>
      <c r="F15" s="5" t="e">
        <f>VLOOKUP(B15,#REF!,2,0)</f>
        <v>#REF!</v>
      </c>
      <c r="G15" s="6" t="e">
        <f>VLOOKUP(B15,#REF!,3,0)</f>
        <v>#REF!</v>
      </c>
      <c r="H15" s="7" t="e">
        <f t="shared" si="0"/>
        <v>#REF!</v>
      </c>
    </row>
    <row r="16" spans="1:10" ht="16">
      <c r="B16" s="167" t="s">
        <v>58</v>
      </c>
      <c r="C16" s="167"/>
      <c r="D16" s="167">
        <v>0.01</v>
      </c>
      <c r="E16" s="167"/>
      <c r="F16" s="5" t="e">
        <f>VLOOKUP(B16,#REF!,2,0)</f>
        <v>#REF!</v>
      </c>
      <c r="G16" s="6" t="e">
        <f>VLOOKUP(B16,#REF!,3,0)</f>
        <v>#REF!</v>
      </c>
      <c r="H16" s="7" t="e">
        <f t="shared" si="0"/>
        <v>#REF!</v>
      </c>
    </row>
    <row r="17" spans="1:11" ht="16">
      <c r="B17" s="167" t="s">
        <v>4</v>
      </c>
      <c r="C17" s="167"/>
      <c r="D17" s="167">
        <v>0</v>
      </c>
      <c r="E17" s="167"/>
      <c r="F17" s="5" t="e">
        <f>VLOOKUP(B17,#REF!,2,0)</f>
        <v>#REF!</v>
      </c>
      <c r="G17" s="6" t="e">
        <f>VLOOKUP(B17,#REF!,3,0)</f>
        <v>#REF!</v>
      </c>
      <c r="H17" s="7" t="e">
        <f t="shared" si="0"/>
        <v>#REF!</v>
      </c>
    </row>
    <row r="18" spans="1:11" ht="16">
      <c r="B18" s="167" t="s">
        <v>4</v>
      </c>
      <c r="C18" s="167"/>
      <c r="D18" s="167">
        <v>0</v>
      </c>
      <c r="E18" s="167"/>
      <c r="F18" s="5" t="e">
        <f>VLOOKUP(B18,#REF!,2,0)</f>
        <v>#REF!</v>
      </c>
      <c r="G18" s="6" t="e">
        <f>VLOOKUP(B18,#REF!,3,0)</f>
        <v>#REF!</v>
      </c>
      <c r="H18" s="7" t="e">
        <f t="shared" si="0"/>
        <v>#REF!</v>
      </c>
    </row>
    <row r="19" spans="1:11" ht="16">
      <c r="B19" s="167" t="s">
        <v>4</v>
      </c>
      <c r="C19" s="167"/>
      <c r="D19" s="167">
        <v>0</v>
      </c>
      <c r="E19" s="167"/>
      <c r="F19" s="5" t="e">
        <f>VLOOKUP(B19,#REF!,2,0)</f>
        <v>#REF!</v>
      </c>
      <c r="G19" s="6" t="e">
        <f>VLOOKUP(B19,#REF!,3,0)</f>
        <v>#REF!</v>
      </c>
      <c r="H19" s="7" t="e">
        <f t="shared" si="0"/>
        <v>#REF!</v>
      </c>
    </row>
    <row r="20" spans="1:11" ht="16">
      <c r="B20" s="167" t="s">
        <v>4</v>
      </c>
      <c r="C20" s="167"/>
      <c r="D20" s="167">
        <v>0</v>
      </c>
      <c r="E20" s="167"/>
      <c r="F20" s="5" t="e">
        <f>VLOOKUP(B20,#REF!,2,0)</f>
        <v>#REF!</v>
      </c>
      <c r="G20" s="6" t="e">
        <f>VLOOKUP(B20,#REF!,3,0)</f>
        <v>#REF!</v>
      </c>
      <c r="H20" s="7" t="e">
        <f t="shared" si="0"/>
        <v>#REF!</v>
      </c>
    </row>
    <row r="21" spans="1:11" ht="16">
      <c r="B21" s="167" t="s">
        <v>4</v>
      </c>
      <c r="C21" s="167"/>
      <c r="D21" s="167">
        <v>0</v>
      </c>
      <c r="E21" s="167"/>
      <c r="F21" s="5" t="e">
        <f>VLOOKUP(B21,#REF!,2,0)</f>
        <v>#REF!</v>
      </c>
      <c r="G21" s="6" t="e">
        <f>VLOOKUP(B21,#REF!,3,0)</f>
        <v>#REF!</v>
      </c>
      <c r="H21" s="7" t="e">
        <f t="shared" si="0"/>
        <v>#REF!</v>
      </c>
    </row>
    <row r="22" spans="1:11" ht="16">
      <c r="B22" s="167" t="s">
        <v>4</v>
      </c>
      <c r="C22" s="167"/>
      <c r="D22" s="167">
        <v>0</v>
      </c>
      <c r="E22" s="167"/>
      <c r="F22" s="5" t="e">
        <f>VLOOKUP(B22,#REF!,2,0)</f>
        <v>#REF!</v>
      </c>
      <c r="G22" s="6" t="e">
        <f>VLOOKUP(B22,#REF!,3,0)</f>
        <v>#REF!</v>
      </c>
      <c r="H22" s="7" t="e">
        <f t="shared" si="0"/>
        <v>#REF!</v>
      </c>
    </row>
    <row r="24" spans="1:11" ht="15">
      <c r="A24" s="172" t="s">
        <v>398</v>
      </c>
      <c r="B24" s="172"/>
      <c r="C24" s="172"/>
      <c r="D24" s="172"/>
      <c r="E24" s="172"/>
      <c r="F24" s="172"/>
      <c r="G24" s="172"/>
      <c r="H24" s="172"/>
      <c r="I24" s="172"/>
      <c r="J24" s="172"/>
    </row>
    <row r="25" spans="1:11">
      <c r="A25" s="1" t="s">
        <v>230</v>
      </c>
      <c r="B25" s="171" t="s">
        <v>517</v>
      </c>
      <c r="C25" s="171"/>
      <c r="D25" s="171"/>
      <c r="E25" s="171"/>
      <c r="F25" s="171"/>
      <c r="G25" s="171"/>
      <c r="H25" s="171"/>
      <c r="I25" s="171"/>
      <c r="J25" s="171"/>
    </row>
    <row r="26" spans="1:11">
      <c r="A26" s="1" t="s">
        <v>231</v>
      </c>
      <c r="B26" s="171" t="s">
        <v>518</v>
      </c>
      <c r="C26" s="171"/>
      <c r="D26" s="171"/>
      <c r="E26" s="171"/>
      <c r="F26" s="171"/>
      <c r="G26" s="171"/>
      <c r="H26" s="171"/>
      <c r="I26" s="171"/>
      <c r="J26" s="171"/>
    </row>
    <row r="27" spans="1:11">
      <c r="A27" s="1" t="s">
        <v>232</v>
      </c>
      <c r="B27" s="171" t="s">
        <v>519</v>
      </c>
      <c r="C27" s="171"/>
      <c r="D27" s="171"/>
      <c r="E27" s="171"/>
      <c r="F27" s="171"/>
      <c r="G27" s="171"/>
      <c r="H27" s="171"/>
      <c r="I27" s="171"/>
      <c r="J27" s="171"/>
    </row>
    <row r="28" spans="1:11">
      <c r="A28" s="1" t="s">
        <v>233</v>
      </c>
      <c r="B28" s="171" t="s">
        <v>520</v>
      </c>
      <c r="C28" s="171"/>
      <c r="D28" s="171"/>
      <c r="E28" s="171"/>
      <c r="F28" s="171"/>
      <c r="G28" s="171"/>
      <c r="H28" s="171"/>
      <c r="I28" s="171"/>
      <c r="J28" s="171"/>
    </row>
    <row r="29" spans="1:11">
      <c r="A29" s="1" t="s">
        <v>234</v>
      </c>
      <c r="B29" s="171" t="s">
        <v>521</v>
      </c>
      <c r="C29" s="171"/>
      <c r="D29" s="171"/>
      <c r="E29" s="171"/>
      <c r="F29" s="171"/>
      <c r="G29" s="171"/>
      <c r="H29" s="171"/>
      <c r="I29" s="171"/>
      <c r="J29" s="171"/>
    </row>
    <row r="31" spans="1:11" ht="15">
      <c r="A31" s="172" t="s">
        <v>400</v>
      </c>
      <c r="B31" s="172"/>
      <c r="C31" s="172"/>
      <c r="D31" s="172"/>
      <c r="E31" s="172"/>
      <c r="F31" s="8"/>
      <c r="G31" s="172" t="s">
        <v>401</v>
      </c>
      <c r="H31" s="172"/>
      <c r="I31" s="172"/>
      <c r="J31" s="172"/>
    </row>
    <row r="32" spans="1:11" ht="15">
      <c r="G32" s="8"/>
      <c r="H32" s="8"/>
      <c r="I32" s="8"/>
      <c r="J32" s="8"/>
      <c r="K32" s="8"/>
    </row>
    <row r="33" spans="2:10">
      <c r="B33" s="1" t="s">
        <v>237</v>
      </c>
      <c r="E33" s="14">
        <v>4</v>
      </c>
      <c r="F33" s="1"/>
      <c r="G33" s="1"/>
      <c r="H33" s="1" t="s">
        <v>237</v>
      </c>
      <c r="I33" s="1"/>
      <c r="J33" s="18">
        <f>E33</f>
        <v>4</v>
      </c>
    </row>
    <row r="34" spans="2:10">
      <c r="B34" s="1" t="s">
        <v>227</v>
      </c>
      <c r="E34" s="16" t="e">
        <f>SUM($H$13:$H$22)</f>
        <v>#REF!</v>
      </c>
      <c r="F34" s="1"/>
      <c r="G34" s="1"/>
      <c r="H34" s="1" t="s">
        <v>227</v>
      </c>
      <c r="I34" s="1"/>
      <c r="J34" s="16" t="e">
        <f>SUM($H$13:$H$22)</f>
        <v>#REF!</v>
      </c>
    </row>
    <row r="35" spans="2:10" s="11" customFormat="1">
      <c r="B35" s="12" t="s">
        <v>238</v>
      </c>
      <c r="E35" s="17" t="e">
        <f>E34/(E33-E36)</f>
        <v>#REF!</v>
      </c>
      <c r="F35" s="12"/>
      <c r="G35" s="12"/>
      <c r="H35" s="12" t="s">
        <v>238</v>
      </c>
      <c r="I35" s="12"/>
      <c r="J35" s="17" t="e">
        <f>+J34/(J33-J36)</f>
        <v>#REF!</v>
      </c>
    </row>
    <row r="36" spans="2:10">
      <c r="B36" s="1" t="s">
        <v>239</v>
      </c>
      <c r="E36" s="18">
        <f>E33/106*6</f>
        <v>0.22641509433962265</v>
      </c>
      <c r="F36" s="1"/>
      <c r="G36" s="1"/>
      <c r="H36" s="1" t="s">
        <v>239</v>
      </c>
      <c r="I36" s="1"/>
      <c r="J36" s="18">
        <f>J33/112*12</f>
        <v>0.42857142857142855</v>
      </c>
    </row>
    <row r="37" spans="2:10">
      <c r="B37" s="1" t="s">
        <v>240</v>
      </c>
      <c r="E37" s="16" t="e">
        <f>E33-E34-E36</f>
        <v>#REF!</v>
      </c>
      <c r="F37" s="1"/>
      <c r="G37" s="1"/>
      <c r="H37" s="1" t="s">
        <v>240</v>
      </c>
      <c r="I37" s="1"/>
      <c r="J37" s="16" t="e">
        <f>J33-J34-J36</f>
        <v>#REF!</v>
      </c>
    </row>
    <row r="38" spans="2:10">
      <c r="B38" s="1"/>
      <c r="E38" s="15"/>
      <c r="F38" s="1"/>
      <c r="G38" s="1"/>
      <c r="H38" s="1"/>
      <c r="I38" s="1"/>
      <c r="J38" s="15"/>
    </row>
    <row r="39" spans="2:10">
      <c r="B39" s="1" t="s">
        <v>241</v>
      </c>
      <c r="E39" s="19">
        <v>6</v>
      </c>
      <c r="F39" s="1"/>
      <c r="G39" s="1"/>
      <c r="H39" s="1" t="s">
        <v>242</v>
      </c>
      <c r="I39" s="1"/>
      <c r="J39" s="19">
        <v>12</v>
      </c>
    </row>
    <row r="43" spans="2:10">
      <c r="B43" s="13" t="s">
        <v>402</v>
      </c>
    </row>
  </sheetData>
  <mergeCells count="31">
    <mergeCell ref="B14:C14"/>
    <mergeCell ref="D14:E14"/>
    <mergeCell ref="A10:J10"/>
    <mergeCell ref="B12:C12"/>
    <mergeCell ref="D12:E12"/>
    <mergeCell ref="B13:C13"/>
    <mergeCell ref="D13:E13"/>
    <mergeCell ref="B15:C15"/>
    <mergeCell ref="D15:E15"/>
    <mergeCell ref="B16:C16"/>
    <mergeCell ref="D16:E16"/>
    <mergeCell ref="B17:C17"/>
    <mergeCell ref="D17:E17"/>
    <mergeCell ref="B25:J25"/>
    <mergeCell ref="B18:C18"/>
    <mergeCell ref="D18:E18"/>
    <mergeCell ref="B19:C19"/>
    <mergeCell ref="D19:E19"/>
    <mergeCell ref="B20:C20"/>
    <mergeCell ref="D20:E20"/>
    <mergeCell ref="B21:C21"/>
    <mergeCell ref="D21:E21"/>
    <mergeCell ref="B22:C22"/>
    <mergeCell ref="D22:E22"/>
    <mergeCell ref="A24:J24"/>
    <mergeCell ref="B26:J26"/>
    <mergeCell ref="B27:J27"/>
    <mergeCell ref="B28:J28"/>
    <mergeCell ref="B29:J29"/>
    <mergeCell ref="A31:E31"/>
    <mergeCell ref="G31:J31"/>
  </mergeCells>
  <dataValidations count="1">
    <dataValidation type="list" allowBlank="1" showInputMessage="1" showErrorMessage="1" sqref="B13:C22" xr:uid="{00000000-0002-0000-1300-000000000000}">
      <formula1>#REF!</formula1>
    </dataValidation>
  </dataValidations>
  <pageMargins left="0.7" right="0.7" top="0.75" bottom="0.75" header="0.3" footer="0.3"/>
  <pageSetup paperSize="9" orientation="portrait" verticalDpi="0" r:id="rId1"/>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tabColor rgb="FF000000"/>
  </sheetPr>
  <dimension ref="A4:K43"/>
  <sheetViews>
    <sheetView showGridLines="0" zoomScaleNormal="100" workbookViewId="0">
      <selection activeCell="E33" sqref="E33"/>
    </sheetView>
  </sheetViews>
  <sheetFormatPr baseColWidth="10" defaultColWidth="8.83203125" defaultRowHeight="13"/>
  <cols>
    <col min="2" max="2" width="22.5" customWidth="1"/>
    <col min="3" max="3" width="30.6640625" customWidth="1"/>
    <col min="7" max="7" width="13.33203125" customWidth="1"/>
    <col min="8" max="8" width="9.33203125" customWidth="1"/>
    <col min="9" max="9" width="26" customWidth="1"/>
    <col min="10" max="10" width="9.6640625" customWidth="1"/>
  </cols>
  <sheetData>
    <row r="4" spans="1:10">
      <c r="F4" t="s">
        <v>507</v>
      </c>
    </row>
    <row r="9" spans="1:10" ht="12.75" customHeight="1"/>
    <row r="10" spans="1:10" ht="25.5" customHeight="1">
      <c r="A10" s="176" t="s">
        <v>522</v>
      </c>
      <c r="B10" s="176"/>
      <c r="C10" s="176"/>
      <c r="D10" s="176"/>
      <c r="E10" s="176"/>
      <c r="F10" s="176"/>
      <c r="G10" s="176"/>
      <c r="H10" s="176"/>
      <c r="I10" s="176"/>
      <c r="J10" s="176"/>
    </row>
    <row r="12" spans="1:10" ht="16">
      <c r="B12" s="169" t="s">
        <v>391</v>
      </c>
      <c r="C12" s="169"/>
      <c r="D12" s="169" t="s">
        <v>392</v>
      </c>
      <c r="E12" s="169"/>
      <c r="F12" s="3" t="s">
        <v>393</v>
      </c>
      <c r="G12" s="4" t="s">
        <v>394</v>
      </c>
      <c r="H12" s="3" t="s">
        <v>395</v>
      </c>
    </row>
    <row r="13" spans="1:10" ht="16">
      <c r="B13" s="167" t="s">
        <v>482</v>
      </c>
      <c r="C13" s="167"/>
      <c r="D13" s="167">
        <v>1</v>
      </c>
      <c r="E13" s="167"/>
      <c r="F13" s="5" t="e">
        <f>VLOOKUP(B13,#REF!,2,0)</f>
        <v>#REF!</v>
      </c>
      <c r="G13" s="6" t="e">
        <f>VLOOKUP(B13,#REF!,3,0)</f>
        <v>#REF!</v>
      </c>
      <c r="H13" s="7" t="e">
        <f>G13*D13</f>
        <v>#REF!</v>
      </c>
    </row>
    <row r="14" spans="1:10" ht="16">
      <c r="B14" s="167" t="s">
        <v>55</v>
      </c>
      <c r="C14" s="167"/>
      <c r="D14" s="167">
        <v>0.08</v>
      </c>
      <c r="E14" s="167"/>
      <c r="F14" s="5" t="e">
        <f>VLOOKUP(B14,#REF!,2,0)</f>
        <v>#REF!</v>
      </c>
      <c r="G14" s="6" t="e">
        <f>VLOOKUP(B14,#REF!,3,0)</f>
        <v>#REF!</v>
      </c>
      <c r="H14" s="7" t="e">
        <f t="shared" ref="H14:H22" si="0">G14*D14</f>
        <v>#REF!</v>
      </c>
    </row>
    <row r="15" spans="1:10" ht="16">
      <c r="B15" s="167" t="s">
        <v>407</v>
      </c>
      <c r="C15" s="167"/>
      <c r="D15" s="167">
        <v>0.04</v>
      </c>
      <c r="E15" s="167"/>
      <c r="F15" s="5" t="e">
        <f>VLOOKUP(B15,#REF!,2,0)</f>
        <v>#REF!</v>
      </c>
      <c r="G15" s="6" t="e">
        <f>VLOOKUP(B15,#REF!,3,0)</f>
        <v>#REF!</v>
      </c>
      <c r="H15" s="7" t="e">
        <f t="shared" si="0"/>
        <v>#REF!</v>
      </c>
    </row>
    <row r="16" spans="1:10" ht="16">
      <c r="B16" s="167" t="s">
        <v>22</v>
      </c>
      <c r="C16" s="167"/>
      <c r="D16" s="167">
        <v>0.04</v>
      </c>
      <c r="E16" s="167"/>
      <c r="F16" s="5" t="e">
        <f>VLOOKUP(B16,#REF!,2,0)</f>
        <v>#REF!</v>
      </c>
      <c r="G16" s="6" t="e">
        <f>VLOOKUP(B16,#REF!,3,0)</f>
        <v>#REF!</v>
      </c>
      <c r="H16" s="7" t="e">
        <f t="shared" si="0"/>
        <v>#REF!</v>
      </c>
    </row>
    <row r="17" spans="1:11" ht="16">
      <c r="B17" s="167" t="s">
        <v>66</v>
      </c>
      <c r="C17" s="167"/>
      <c r="D17" s="167">
        <v>0.04</v>
      </c>
      <c r="E17" s="167"/>
      <c r="F17" s="5" t="e">
        <f>VLOOKUP(B17,#REF!,2,0)</f>
        <v>#REF!</v>
      </c>
      <c r="G17" s="6" t="e">
        <f>VLOOKUP(B17,#REF!,3,0)</f>
        <v>#REF!</v>
      </c>
      <c r="H17" s="7" t="e">
        <f t="shared" si="0"/>
        <v>#REF!</v>
      </c>
    </row>
    <row r="18" spans="1:11" ht="16">
      <c r="B18" s="167" t="s">
        <v>406</v>
      </c>
      <c r="C18" s="167"/>
      <c r="D18" s="167">
        <v>0.02</v>
      </c>
      <c r="E18" s="167"/>
      <c r="F18" s="5" t="e">
        <f>VLOOKUP(B18,#REF!,2,0)</f>
        <v>#REF!</v>
      </c>
      <c r="G18" s="6" t="e">
        <f>VLOOKUP(B18,#REF!,3,0)</f>
        <v>#REF!</v>
      </c>
      <c r="H18" s="7" t="e">
        <f t="shared" si="0"/>
        <v>#REF!</v>
      </c>
    </row>
    <row r="19" spans="1:11" ht="16">
      <c r="B19" s="167" t="s">
        <v>32</v>
      </c>
      <c r="C19" s="167"/>
      <c r="D19" s="167">
        <v>0.08</v>
      </c>
      <c r="E19" s="167"/>
      <c r="F19" s="5" t="e">
        <f>VLOOKUP(B19,#REF!,2,0)</f>
        <v>#REF!</v>
      </c>
      <c r="G19" s="6" t="e">
        <f>VLOOKUP(B19,#REF!,3,0)</f>
        <v>#REF!</v>
      </c>
      <c r="H19" s="7" t="e">
        <f t="shared" si="0"/>
        <v>#REF!</v>
      </c>
    </row>
    <row r="20" spans="1:11" ht="16">
      <c r="B20" s="167" t="s">
        <v>397</v>
      </c>
      <c r="C20" s="167"/>
      <c r="D20" s="167">
        <v>0.01</v>
      </c>
      <c r="E20" s="167"/>
      <c r="F20" s="5" t="e">
        <f>VLOOKUP(B20,#REF!,2,0)</f>
        <v>#REF!</v>
      </c>
      <c r="G20" s="6" t="e">
        <f>VLOOKUP(B20,#REF!,3,0)</f>
        <v>#REF!</v>
      </c>
      <c r="H20" s="7" t="e">
        <f t="shared" si="0"/>
        <v>#REF!</v>
      </c>
    </row>
    <row r="21" spans="1:11" ht="16">
      <c r="B21" s="167" t="s">
        <v>11</v>
      </c>
      <c r="C21" s="167"/>
      <c r="D21" s="167">
        <v>0.03</v>
      </c>
      <c r="E21" s="167"/>
      <c r="F21" s="5" t="e">
        <f>VLOOKUP(B21,#REF!,2,0)</f>
        <v>#REF!</v>
      </c>
      <c r="G21" s="6" t="e">
        <f>VLOOKUP(B21,#REF!,3,0)</f>
        <v>#REF!</v>
      </c>
      <c r="H21" s="7" t="e">
        <f t="shared" si="0"/>
        <v>#REF!</v>
      </c>
    </row>
    <row r="22" spans="1:11" ht="16">
      <c r="B22" s="167" t="s">
        <v>13</v>
      </c>
      <c r="C22" s="167"/>
      <c r="D22" s="167">
        <v>0.02</v>
      </c>
      <c r="E22" s="167"/>
      <c r="F22" s="5" t="e">
        <f>VLOOKUP(B22,#REF!,2,0)</f>
        <v>#REF!</v>
      </c>
      <c r="G22" s="6" t="e">
        <f>VLOOKUP(B22,#REF!,3,0)</f>
        <v>#REF!</v>
      </c>
      <c r="H22" s="7" t="e">
        <f t="shared" si="0"/>
        <v>#REF!</v>
      </c>
    </row>
    <row r="24" spans="1:11" ht="15">
      <c r="A24" s="172" t="s">
        <v>398</v>
      </c>
      <c r="B24" s="172"/>
      <c r="C24" s="172"/>
      <c r="D24" s="172"/>
      <c r="E24" s="172"/>
      <c r="F24" s="172"/>
      <c r="G24" s="172"/>
      <c r="H24" s="172"/>
      <c r="I24" s="172"/>
      <c r="J24" s="172"/>
    </row>
    <row r="25" spans="1:11">
      <c r="A25" s="1" t="s">
        <v>230</v>
      </c>
      <c r="B25" s="171" t="s">
        <v>523</v>
      </c>
      <c r="C25" s="171"/>
      <c r="D25" s="171"/>
      <c r="E25" s="171"/>
      <c r="F25" s="171"/>
      <c r="G25" s="171"/>
      <c r="H25" s="171"/>
      <c r="I25" s="171"/>
      <c r="J25" s="171"/>
    </row>
    <row r="26" spans="1:11">
      <c r="A26" s="1" t="s">
        <v>231</v>
      </c>
      <c r="B26" s="171" t="s">
        <v>524</v>
      </c>
      <c r="C26" s="171"/>
      <c r="D26" s="171"/>
      <c r="E26" s="171"/>
      <c r="F26" s="171"/>
      <c r="G26" s="171"/>
      <c r="H26" s="171"/>
      <c r="I26" s="171"/>
      <c r="J26" s="171"/>
    </row>
    <row r="27" spans="1:11">
      <c r="A27" s="1" t="s">
        <v>232</v>
      </c>
      <c r="B27" s="171" t="s">
        <v>525</v>
      </c>
      <c r="C27" s="171"/>
      <c r="D27" s="171"/>
      <c r="E27" s="171"/>
      <c r="F27" s="171"/>
      <c r="G27" s="171"/>
      <c r="H27" s="171"/>
      <c r="I27" s="171"/>
      <c r="J27" s="171"/>
    </row>
    <row r="28" spans="1:11">
      <c r="A28" s="1" t="s">
        <v>233</v>
      </c>
      <c r="B28" s="171" t="s">
        <v>526</v>
      </c>
      <c r="C28" s="171"/>
      <c r="D28" s="171"/>
      <c r="E28" s="171"/>
      <c r="F28" s="171"/>
      <c r="G28" s="171"/>
      <c r="H28" s="171"/>
      <c r="I28" s="171"/>
      <c r="J28" s="171"/>
    </row>
    <row r="29" spans="1:11">
      <c r="A29" s="1" t="s">
        <v>234</v>
      </c>
      <c r="B29" s="171" t="s">
        <v>527</v>
      </c>
      <c r="C29" s="171"/>
      <c r="D29" s="171"/>
      <c r="E29" s="171"/>
      <c r="F29" s="171"/>
      <c r="G29" s="171"/>
      <c r="H29" s="171"/>
      <c r="I29" s="171"/>
      <c r="J29" s="171"/>
    </row>
    <row r="31" spans="1:11" ht="15">
      <c r="A31" s="172" t="s">
        <v>400</v>
      </c>
      <c r="B31" s="172"/>
      <c r="C31" s="172"/>
      <c r="D31" s="172"/>
      <c r="E31" s="172"/>
      <c r="F31" s="8"/>
      <c r="G31" s="172" t="s">
        <v>401</v>
      </c>
      <c r="H31" s="172"/>
      <c r="I31" s="172"/>
      <c r="J31" s="172"/>
    </row>
    <row r="32" spans="1:11" ht="15">
      <c r="G32" s="8"/>
      <c r="H32" s="8"/>
      <c r="I32" s="8"/>
      <c r="J32" s="8"/>
      <c r="K32" s="8"/>
    </row>
    <row r="33" spans="2:10">
      <c r="B33" s="1" t="s">
        <v>237</v>
      </c>
      <c r="E33" s="14">
        <v>11.5</v>
      </c>
      <c r="F33" s="1"/>
      <c r="G33" s="1"/>
      <c r="H33" s="1" t="s">
        <v>237</v>
      </c>
      <c r="I33" s="1"/>
      <c r="J33" s="18">
        <f>E33</f>
        <v>11.5</v>
      </c>
    </row>
    <row r="34" spans="2:10">
      <c r="B34" s="1" t="s">
        <v>227</v>
      </c>
      <c r="E34" s="16" t="e">
        <f>SUM($H$13:$H$22)</f>
        <v>#REF!</v>
      </c>
      <c r="F34" s="1"/>
      <c r="G34" s="1"/>
      <c r="H34" s="1" t="s">
        <v>227</v>
      </c>
      <c r="I34" s="1"/>
      <c r="J34" s="16" t="e">
        <f>SUM($H$13:$H$22)</f>
        <v>#REF!</v>
      </c>
    </row>
    <row r="35" spans="2:10" s="11" customFormat="1">
      <c r="B35" s="12" t="s">
        <v>238</v>
      </c>
      <c r="E35" s="17" t="e">
        <f>E34/(E33-E36)</f>
        <v>#REF!</v>
      </c>
      <c r="F35" s="12"/>
      <c r="G35" s="12"/>
      <c r="H35" s="12" t="s">
        <v>238</v>
      </c>
      <c r="I35" s="12"/>
      <c r="J35" s="17" t="e">
        <f>+J34/(J33-J36)</f>
        <v>#REF!</v>
      </c>
    </row>
    <row r="36" spans="2:10">
      <c r="B36" s="1" t="s">
        <v>239</v>
      </c>
      <c r="E36" s="18">
        <f>E33/106*6</f>
        <v>0.65094339622641506</v>
      </c>
      <c r="F36" s="1"/>
      <c r="G36" s="1"/>
      <c r="H36" s="1" t="s">
        <v>239</v>
      </c>
      <c r="I36" s="1"/>
      <c r="J36" s="18">
        <f>J33/112*12</f>
        <v>1.2321428571428572</v>
      </c>
    </row>
    <row r="37" spans="2:10">
      <c r="B37" s="1" t="s">
        <v>240</v>
      </c>
      <c r="E37" s="16" t="e">
        <f>E33-E34-E36</f>
        <v>#REF!</v>
      </c>
      <c r="F37" s="1"/>
      <c r="G37" s="1"/>
      <c r="H37" s="1" t="s">
        <v>240</v>
      </c>
      <c r="I37" s="1"/>
      <c r="J37" s="16" t="e">
        <f>J33-J34-J36</f>
        <v>#REF!</v>
      </c>
    </row>
    <row r="38" spans="2:10">
      <c r="B38" s="1"/>
      <c r="E38" s="15"/>
      <c r="F38" s="1"/>
      <c r="G38" s="1"/>
      <c r="H38" s="1"/>
      <c r="I38" s="1"/>
      <c r="J38" s="15"/>
    </row>
    <row r="39" spans="2:10">
      <c r="B39" s="1" t="s">
        <v>241</v>
      </c>
      <c r="E39" s="19">
        <v>6</v>
      </c>
      <c r="F39" s="1"/>
      <c r="G39" s="1"/>
      <c r="H39" s="1" t="s">
        <v>242</v>
      </c>
      <c r="I39" s="1"/>
      <c r="J39" s="19">
        <v>12</v>
      </c>
    </row>
    <row r="43" spans="2:10">
      <c r="B43" s="13" t="s">
        <v>402</v>
      </c>
    </row>
  </sheetData>
  <mergeCells count="31">
    <mergeCell ref="B14:C14"/>
    <mergeCell ref="D14:E14"/>
    <mergeCell ref="A10:J10"/>
    <mergeCell ref="B12:C12"/>
    <mergeCell ref="D12:E12"/>
    <mergeCell ref="B13:C13"/>
    <mergeCell ref="D13:E13"/>
    <mergeCell ref="B15:C15"/>
    <mergeCell ref="D15:E15"/>
    <mergeCell ref="B16:C16"/>
    <mergeCell ref="D16:E16"/>
    <mergeCell ref="B17:C17"/>
    <mergeCell ref="D17:E17"/>
    <mergeCell ref="B25:J25"/>
    <mergeCell ref="B18:C18"/>
    <mergeCell ref="D18:E18"/>
    <mergeCell ref="B19:C19"/>
    <mergeCell ref="D19:E19"/>
    <mergeCell ref="B20:C20"/>
    <mergeCell ref="D20:E20"/>
    <mergeCell ref="B21:C21"/>
    <mergeCell ref="D21:E21"/>
    <mergeCell ref="B22:C22"/>
    <mergeCell ref="D22:E22"/>
    <mergeCell ref="A24:J24"/>
    <mergeCell ref="B26:J26"/>
    <mergeCell ref="B27:J27"/>
    <mergeCell ref="B28:J28"/>
    <mergeCell ref="B29:J29"/>
    <mergeCell ref="A31:E31"/>
    <mergeCell ref="G31:J31"/>
  </mergeCells>
  <dataValidations count="1">
    <dataValidation type="list" allowBlank="1" showInputMessage="1" showErrorMessage="1" sqref="B13:C22" xr:uid="{00000000-0002-0000-1400-000000000000}">
      <formula1>#REF!</formula1>
    </dataValidation>
  </dataValidations>
  <pageMargins left="0.7" right="0.7" top="0.75" bottom="0.75" header="0.3" footer="0.3"/>
  <pageSetup paperSize="9" orientation="portrait" verticalDpi="0"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EBC5663F3A273B48B38AA909D932C1BD" ma:contentTypeVersion="17" ma:contentTypeDescription="Een nieuw document maken." ma:contentTypeScope="" ma:versionID="da33e2107b85d20ac551a4eb578f90ea">
  <xsd:schema xmlns:xsd="http://www.w3.org/2001/XMLSchema" xmlns:xs="http://www.w3.org/2001/XMLSchema" xmlns:p="http://schemas.microsoft.com/office/2006/metadata/properties" xmlns:ns2="0de939b4-24c4-47d9-9aca-b8409b80c42a" xmlns:ns3="a322f334-9d7a-4814-815b-9cdf8905837b" xmlns:ns4="a900abda-9d99-4820-aacd-667076ff3821" targetNamespace="http://schemas.microsoft.com/office/2006/metadata/properties" ma:root="true" ma:fieldsID="ca190636fcd176c7dbf6beb5b06443f5" ns2:_="" ns3:_="" ns4:_="">
    <xsd:import namespace="0de939b4-24c4-47d9-9aca-b8409b80c42a"/>
    <xsd:import namespace="a322f334-9d7a-4814-815b-9cdf8905837b"/>
    <xsd:import namespace="a900abda-9d99-4820-aacd-667076ff3821"/>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MediaServiceDateTaken" minOccurs="0"/>
                <xsd:element ref="ns2:MediaLengthInSeconds" minOccurs="0"/>
                <xsd:element ref="ns2:lcf76f155ced4ddcb4097134ff3c332f" minOccurs="0"/>
                <xsd:element ref="ns4:TaxCatchAll" minOccurs="0"/>
                <xsd:element ref="ns2:MediaServiceOCR" minOccurs="0"/>
                <xsd:element ref="ns2:MediaServiceGenerationTime" minOccurs="0"/>
                <xsd:element ref="ns2:MediaServiceEventHashCode" minOccurs="0"/>
                <xsd:element ref="ns2:MediaServiceLocation" minOccurs="0"/>
                <xsd:element ref="ns2:sf" minOccurs="0"/>
                <xsd:element ref="ns2:MediaServiceObjectDetectorVersions" minOccurs="0"/>
                <xsd:element ref="ns2:MediaServiceSearchProperties"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de939b4-24c4-47d9-9aca-b8409b80c42a"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2" nillable="true" ma:displayName="MediaServiceDateTaken" ma:hidden="true" ma:internalName="MediaServiceDateTaken" ma:readOnly="true">
      <xsd:simpleType>
        <xsd:restriction base="dms:Text"/>
      </xsd:simpleType>
    </xsd:element>
    <xsd:element name="MediaLengthInSeconds" ma:index="13" nillable="true" ma:displayName="MediaLengthInSeconds" ma:hidden="true" ma:internalName="MediaLengthInSeconds" ma:readOnly="true">
      <xsd:simpleType>
        <xsd:restriction base="dms:Unknown"/>
      </xsd:simpleType>
    </xsd:element>
    <xsd:element name="lcf76f155ced4ddcb4097134ff3c332f" ma:index="15" nillable="true" ma:taxonomy="true" ma:internalName="lcf76f155ced4ddcb4097134ff3c332f" ma:taxonomyFieldName="MediaServiceImageTags" ma:displayName="Afbeeldingtags" ma:readOnly="false" ma:fieldId="{5cf76f15-5ced-4ddc-b409-7134ff3c332f}" ma:taxonomyMulti="true" ma:sspId="73a5ca0b-9596-48f3-9e71-f3ffab0fe207" ma:termSetId="09814cd3-568e-fe90-9814-8d621ff8fb84" ma:anchorId="fba54fb3-c3e1-fe81-a776-ca4b69148c4d" ma:open="true" ma:isKeyword="false">
      <xsd:complexType>
        <xsd:sequence>
          <xsd:element ref="pc:Terms" minOccurs="0" maxOccurs="1"/>
        </xsd:sequence>
      </xsd:complexType>
    </xsd:element>
    <xsd:element name="MediaServiceOCR" ma:index="17" nillable="true" ma:displayName="Extracted Text" ma:internalName="MediaServiceOCR" ma:readOnly="true">
      <xsd:simpleType>
        <xsd:restriction base="dms:Note">
          <xsd:maxLength value="255"/>
        </xsd:restriction>
      </xsd:simpleType>
    </xsd:element>
    <xsd:element name="MediaServiceGenerationTime" ma:index="18" nillable="true" ma:displayName="MediaServiceGenerationTime" ma:hidden="true" ma:internalName="MediaServiceGenerationTime" ma:readOnly="true">
      <xsd:simpleType>
        <xsd:restriction base="dms:Text"/>
      </xsd:simpleType>
    </xsd:element>
    <xsd:element name="MediaServiceEventHashCode" ma:index="19" nillable="true" ma:displayName="MediaServiceEventHashCode" ma:hidden="true" ma:internalName="MediaServiceEventHashCode" ma:readOnly="true">
      <xsd:simpleType>
        <xsd:restriction base="dms:Text"/>
      </xsd:simpleType>
    </xsd:element>
    <xsd:element name="MediaServiceLocation" ma:index="20" nillable="true" ma:displayName="Location" ma:internalName="MediaServiceLocation" ma:readOnly="true">
      <xsd:simpleType>
        <xsd:restriction base="dms:Text"/>
      </xsd:simpleType>
    </xsd:element>
    <xsd:element name="sf" ma:index="21" nillable="true" ma:displayName="sf" ma:description="sdf" ma:format="Dropdown" ma:list="UserInfo" ma:SharePointGroup="0" ma:internalName="sf">
      <xsd:complexType>
        <xsd:complexContent>
          <xsd:extension base="dms:User">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MediaServiceObjectDetectorVersions" ma:index="22" nillable="true" ma:displayName="MediaServiceObjectDetectorVersions" ma:hidden="true" ma:indexed="true" ma:internalName="MediaServiceObjectDetectorVersions" ma:readOnly="true">
      <xsd:simpleType>
        <xsd:restriction base="dms:Text"/>
      </xsd:simpleType>
    </xsd:element>
    <xsd:element name="MediaServiceSearchProperties" ma:index="23" nillable="true" ma:displayName="MediaServiceSearchProperties" ma:hidden="true" ma:internalName="MediaServiceSearchProperties" ma:readOnly="true">
      <xsd:simpleType>
        <xsd:restriction base="dms:Note"/>
      </xsd:simpleType>
    </xsd:element>
    <xsd:element name="MediaServiceBillingMetadata" ma:index="24"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a322f334-9d7a-4814-815b-9cdf8905837b" elementFormDefault="qualified">
    <xsd:import namespace="http://schemas.microsoft.com/office/2006/documentManagement/types"/>
    <xsd:import namespace="http://schemas.microsoft.com/office/infopath/2007/PartnerControls"/>
    <xsd:element name="SharedWithUsers" ma:index="10" nillable="true" ma:displayName="Gedeeld met"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Gedeeld met details" ma:internalName="SharedWithDetails"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a900abda-9d99-4820-aacd-667076ff3821" elementFormDefault="qualified">
    <xsd:import namespace="http://schemas.microsoft.com/office/2006/documentManagement/types"/>
    <xsd:import namespace="http://schemas.microsoft.com/office/infopath/2007/PartnerControls"/>
    <xsd:element name="TaxCatchAll" ma:index="16" nillable="true" ma:displayName="Taxonomy Catch All Column" ma:hidden="true" ma:list="{660ce1b5-5eb2-406e-8f27-d8c4e844b5d1}" ma:internalName="TaxCatchAll" ma:showField="CatchAllData" ma:web="a322f334-9d7a-4814-815b-9cdf8905837b">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Inhoudstype"/>
        <xsd:element ref="dc:title" minOccurs="0" maxOccurs="1" ma:index="4" ma:displayName="Titel"/>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0de939b4-24c4-47d9-9aca-b8409b80c42a">
      <Terms xmlns="http://schemas.microsoft.com/office/infopath/2007/PartnerControls"/>
    </lcf76f155ced4ddcb4097134ff3c332f>
    <sf xmlns="0de939b4-24c4-47d9-9aca-b8409b80c42a">
      <UserInfo>
        <DisplayName/>
        <AccountId xsi:nil="true"/>
        <AccountType/>
      </UserInfo>
    </sf>
    <TaxCatchAll xmlns="a900abda-9d99-4820-aacd-667076ff3821" xsi:nil="true"/>
  </documentManagement>
</p:properties>
</file>

<file path=customXml/itemProps1.xml><?xml version="1.0" encoding="utf-8"?>
<ds:datastoreItem xmlns:ds="http://schemas.openxmlformats.org/officeDocument/2006/customXml" ds:itemID="{9AB7C8E6-43CE-4760-A5C6-8FEED1EF84BC}">
  <ds:schemaRefs>
    <ds:schemaRef ds:uri="http://schemas.microsoft.com/sharepoint/v3/contenttype/forms"/>
  </ds:schemaRefs>
</ds:datastoreItem>
</file>

<file path=customXml/itemProps2.xml><?xml version="1.0" encoding="utf-8"?>
<ds:datastoreItem xmlns:ds="http://schemas.openxmlformats.org/officeDocument/2006/customXml" ds:itemID="{081CF969-A322-4025-B318-DF69E9ABEC41}"/>
</file>

<file path=customXml/itemProps3.xml><?xml version="1.0" encoding="utf-8"?>
<ds:datastoreItem xmlns:ds="http://schemas.openxmlformats.org/officeDocument/2006/customXml" ds:itemID="{5FE4F6CD-F8CA-4861-A987-6BDA9432BF60}">
  <ds:schemaRefs>
    <ds:schemaRef ds:uri="http://schemas.microsoft.com/office/2006/metadata/properties"/>
    <ds:schemaRef ds:uri="http://schemas.microsoft.com/office/infopath/2007/PartnerControls"/>
    <ds:schemaRef ds:uri="0de939b4-24c4-47d9-9aca-b8409b80c42a"/>
    <ds:schemaRef ds:uri="a322f334-9d7a-4814-815b-9cdf8905837b"/>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Werkbladen</vt:lpstr>
      </vt:variant>
      <vt:variant>
        <vt:i4>40</vt:i4>
      </vt:variant>
    </vt:vector>
  </HeadingPairs>
  <TitlesOfParts>
    <vt:vector size="40" baseType="lpstr">
      <vt:lpstr>INTRODUCTIE</vt:lpstr>
      <vt:lpstr>&gt;&gt; INGREDIËNTENPRIJS</vt:lpstr>
      <vt:lpstr>Blanco voor jouw recept</vt:lpstr>
      <vt:lpstr>Potato Bun Po Boys Burger</vt:lpstr>
      <vt:lpstr>Potato Bun Japanse stijl</vt:lpstr>
      <vt:lpstr>Slim Oat met Kip Chimichurri</vt:lpstr>
      <vt:lpstr>PLUS Stokbrood Philly Steak</vt:lpstr>
      <vt:lpstr>Vegan PLUS Stokbrood Gezond</vt:lpstr>
      <vt:lpstr>Classic Gerookte Kip met Mash</vt:lpstr>
      <vt:lpstr>Naanta met Gambas en Look   </vt:lpstr>
      <vt:lpstr>Naanta met Kip Kebap en Curry</vt:lpstr>
      <vt:lpstr>Naanta met Warm Gerookte Zalm </vt:lpstr>
      <vt:lpstr>Naanta Sloppy Jane   </vt:lpstr>
      <vt:lpstr>Naanta met Irish Stew   </vt:lpstr>
      <vt:lpstr>Naanta met Avocado Caprese    </vt:lpstr>
      <vt:lpstr>Naanta Veggie Chili Chicken</vt:lpstr>
      <vt:lpstr>Pepper Wagyu Burger</vt:lpstr>
      <vt:lpstr>Veggie Open Melted Kimchi</vt:lpstr>
      <vt:lpstr>Gegrilde Molenaars en Smokey</vt:lpstr>
      <vt:lpstr>Bagnat Fitness Healthy Style</vt:lpstr>
      <vt:lpstr>Nicoise Style Baguette</vt:lpstr>
      <vt:lpstr>Naanta met avocado caprice</vt:lpstr>
      <vt:lpstr>Naanta met gambas en look</vt:lpstr>
      <vt:lpstr>Naanta met Irish stew</vt:lpstr>
      <vt:lpstr>Naanta met kip kebap en currysa</vt:lpstr>
      <vt:lpstr>Naanta sloppy jane</vt:lpstr>
      <vt:lpstr>Naanta met warm gerookte zalm</vt:lpstr>
      <vt:lpstr>mini rosebread indonesian style</vt:lpstr>
      <vt:lpstr>mini rosebread sweet cheese</vt:lpstr>
      <vt:lpstr>prestige black pudding</vt:lpstr>
      <vt:lpstr>prestige smoked salmon</vt:lpstr>
      <vt:lpstr>prestige beer batter onion</vt:lpstr>
      <vt:lpstr>rustiek stokbrood</vt:lpstr>
      <vt:lpstr>Mini Hamburger sesame</vt:lpstr>
      <vt:lpstr>BLACK PEPPER BUN eindjaar</vt:lpstr>
      <vt:lpstr>cafe bun eindjaar</vt:lpstr>
      <vt:lpstr>spanish bun eindjaar</vt:lpstr>
      <vt:lpstr>Smos on the top</vt:lpstr>
      <vt:lpstr>Rustic Croque</vt:lpstr>
      <vt:lpstr>Black Pepper Burger</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Veronique Croughs</dc:creator>
  <cp:keywords/>
  <dc:description/>
  <cp:lastModifiedBy>Thijs Edelman / Postads</cp:lastModifiedBy>
  <cp:revision/>
  <dcterms:created xsi:type="dcterms:W3CDTF">2006-12-06T10:28:39Z</dcterms:created>
  <dcterms:modified xsi:type="dcterms:W3CDTF">2024-09-10T06:58:58Z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0x010100EBC5663F3A273B48B38AA909D932C1BD</vt:lpwstr>
  </property>
  <property fmtid="{D5CDD505-2E9C-101B-9397-08002B2CF9AE}" pid="3" name="MediaServiceImageTags">
    <vt:lpwstr/>
  </property>
</Properties>
</file>